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kes\Documents\CEITEC_drobné stav. úpravy 2017.2018\KRYO EM mikroskop\VŘ\"/>
    </mc:Choice>
  </mc:AlternateContent>
  <bookViews>
    <workbookView xWindow="0" yWindow="0" windowWidth="28800" windowHeight="14100" activeTab="4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SO 310 1o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'SO 310 1o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Naklady'!$A$1:$W$13</definedName>
    <definedName name="_xlnm.Print_Area" localSheetId="4">'SO 310 1o Pol'!$A$1:$W$333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59" i="1"/>
  <c r="I58" i="1"/>
  <c r="I57" i="1"/>
  <c r="I56" i="1"/>
  <c r="I55" i="1"/>
  <c r="I54" i="1"/>
  <c r="I16" i="1" s="1"/>
  <c r="I53" i="1"/>
  <c r="I52" i="1"/>
  <c r="I51" i="1"/>
  <c r="G41" i="1"/>
  <c r="F41" i="1"/>
  <c r="G40" i="1"/>
  <c r="F40" i="1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6" i="13"/>
  <c r="I16" i="13"/>
  <c r="K16" i="13"/>
  <c r="M16" i="13"/>
  <c r="O16" i="13"/>
  <c r="Q16" i="13"/>
  <c r="V16" i="13"/>
  <c r="G18" i="13"/>
  <c r="G8" i="13" s="1"/>
  <c r="I18" i="13"/>
  <c r="K18" i="13"/>
  <c r="O18" i="13"/>
  <c r="O8" i="13" s="1"/>
  <c r="Q18" i="13"/>
  <c r="V18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5" i="13"/>
  <c r="G24" i="13" s="1"/>
  <c r="I25" i="13"/>
  <c r="I24" i="13" s="1"/>
  <c r="K25" i="13"/>
  <c r="K24" i="13" s="1"/>
  <c r="O25" i="13"/>
  <c r="O24" i="13" s="1"/>
  <c r="Q25" i="13"/>
  <c r="Q24" i="13" s="1"/>
  <c r="V25" i="13"/>
  <c r="V24" i="13" s="1"/>
  <c r="G29" i="13"/>
  <c r="M29" i="13" s="1"/>
  <c r="I29" i="13"/>
  <c r="K29" i="13"/>
  <c r="O29" i="13"/>
  <c r="Q29" i="13"/>
  <c r="V29" i="13"/>
  <c r="G32" i="13"/>
  <c r="I32" i="13"/>
  <c r="K32" i="13"/>
  <c r="M32" i="13"/>
  <c r="O32" i="13"/>
  <c r="Q32" i="13"/>
  <c r="V32" i="13"/>
  <c r="G35" i="13"/>
  <c r="I35" i="13"/>
  <c r="K35" i="13"/>
  <c r="M35" i="13"/>
  <c r="O35" i="13"/>
  <c r="Q35" i="13"/>
  <c r="V35" i="13"/>
  <c r="G37" i="13"/>
  <c r="M37" i="13" s="1"/>
  <c r="I37" i="13"/>
  <c r="K37" i="13"/>
  <c r="O37" i="13"/>
  <c r="Q37" i="13"/>
  <c r="V37" i="13"/>
  <c r="G39" i="13"/>
  <c r="I39" i="13"/>
  <c r="K39" i="13"/>
  <c r="M39" i="13"/>
  <c r="O39" i="13"/>
  <c r="Q39" i="13"/>
  <c r="V39" i="13"/>
  <c r="G43" i="13"/>
  <c r="I43" i="13"/>
  <c r="K43" i="13"/>
  <c r="M43" i="13"/>
  <c r="O43" i="13"/>
  <c r="Q43" i="13"/>
  <c r="V43" i="13"/>
  <c r="G45" i="13"/>
  <c r="I45" i="13"/>
  <c r="K45" i="13"/>
  <c r="M45" i="13"/>
  <c r="O45" i="13"/>
  <c r="Q45" i="13"/>
  <c r="V45" i="13"/>
  <c r="G49" i="13"/>
  <c r="O49" i="13"/>
  <c r="G50" i="13"/>
  <c r="M50" i="13" s="1"/>
  <c r="M49" i="13" s="1"/>
  <c r="I50" i="13"/>
  <c r="I49" i="13" s="1"/>
  <c r="K50" i="13"/>
  <c r="K49" i="13" s="1"/>
  <c r="O50" i="13"/>
  <c r="Q50" i="13"/>
  <c r="Q49" i="13" s="1"/>
  <c r="V50" i="13"/>
  <c r="V49" i="13" s="1"/>
  <c r="G52" i="13"/>
  <c r="G51" i="13" s="1"/>
  <c r="I52" i="13"/>
  <c r="I51" i="13" s="1"/>
  <c r="K52" i="13"/>
  <c r="M52" i="13"/>
  <c r="O52" i="13"/>
  <c r="O51" i="13" s="1"/>
  <c r="Q52" i="13"/>
  <c r="Q51" i="13" s="1"/>
  <c r="V52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K51" i="13" s="1"/>
  <c r="M56" i="13"/>
  <c r="O56" i="13"/>
  <c r="Q56" i="13"/>
  <c r="V56" i="13"/>
  <c r="V51" i="13" s="1"/>
  <c r="G59" i="13"/>
  <c r="G58" i="13" s="1"/>
  <c r="I59" i="13"/>
  <c r="I58" i="13" s="1"/>
  <c r="K59" i="13"/>
  <c r="K58" i="13" s="1"/>
  <c r="O59" i="13"/>
  <c r="O58" i="13" s="1"/>
  <c r="Q59" i="13"/>
  <c r="Q58" i="13" s="1"/>
  <c r="V59" i="13"/>
  <c r="V58" i="13" s="1"/>
  <c r="G61" i="13"/>
  <c r="I61" i="13"/>
  <c r="K61" i="13"/>
  <c r="M61" i="13"/>
  <c r="O61" i="13"/>
  <c r="Q61" i="13"/>
  <c r="V61" i="13"/>
  <c r="G63" i="13"/>
  <c r="I63" i="13"/>
  <c r="K63" i="13"/>
  <c r="M63" i="13"/>
  <c r="O63" i="13"/>
  <c r="Q63" i="13"/>
  <c r="V63" i="13"/>
  <c r="G66" i="13"/>
  <c r="I66" i="13"/>
  <c r="K66" i="13"/>
  <c r="M66" i="13"/>
  <c r="O66" i="13"/>
  <c r="Q66" i="13"/>
  <c r="V66" i="13"/>
  <c r="G68" i="13"/>
  <c r="M68" i="13" s="1"/>
  <c r="I68" i="13"/>
  <c r="K68" i="13"/>
  <c r="O68" i="13"/>
  <c r="Q68" i="13"/>
  <c r="V68" i="13"/>
  <c r="G71" i="13"/>
  <c r="I71" i="13"/>
  <c r="K71" i="13"/>
  <c r="M71" i="13"/>
  <c r="O71" i="13"/>
  <c r="Q71" i="13"/>
  <c r="V71" i="13"/>
  <c r="G73" i="13"/>
  <c r="I73" i="13"/>
  <c r="K73" i="13"/>
  <c r="M73" i="13"/>
  <c r="O73" i="13"/>
  <c r="Q73" i="13"/>
  <c r="V73" i="13"/>
  <c r="G75" i="13"/>
  <c r="I75" i="13"/>
  <c r="K75" i="13"/>
  <c r="M75" i="13"/>
  <c r="O75" i="13"/>
  <c r="Q75" i="13"/>
  <c r="V75" i="13"/>
  <c r="G77" i="13"/>
  <c r="M77" i="13" s="1"/>
  <c r="I77" i="13"/>
  <c r="K77" i="13"/>
  <c r="O77" i="13"/>
  <c r="Q77" i="13"/>
  <c r="V77" i="13"/>
  <c r="G80" i="13"/>
  <c r="I80" i="13"/>
  <c r="K80" i="13"/>
  <c r="M80" i="13"/>
  <c r="O80" i="13"/>
  <c r="Q80" i="13"/>
  <c r="V80" i="13"/>
  <c r="G84" i="13"/>
  <c r="I84" i="13"/>
  <c r="K84" i="13"/>
  <c r="M84" i="13"/>
  <c r="O84" i="13"/>
  <c r="Q84" i="13"/>
  <c r="V84" i="13"/>
  <c r="G89" i="13"/>
  <c r="I89" i="13"/>
  <c r="K89" i="13"/>
  <c r="M89" i="13"/>
  <c r="O89" i="13"/>
  <c r="Q89" i="13"/>
  <c r="V89" i="13"/>
  <c r="G94" i="13"/>
  <c r="M94" i="13" s="1"/>
  <c r="I94" i="13"/>
  <c r="K94" i="13"/>
  <c r="O94" i="13"/>
  <c r="Q94" i="13"/>
  <c r="V94" i="13"/>
  <c r="G102" i="13"/>
  <c r="I102" i="13"/>
  <c r="K102" i="13"/>
  <c r="M102" i="13"/>
  <c r="O102" i="13"/>
  <c r="Q102" i="13"/>
  <c r="V102" i="13"/>
  <c r="G104" i="13"/>
  <c r="I104" i="13"/>
  <c r="K104" i="13"/>
  <c r="M104" i="13"/>
  <c r="O104" i="13"/>
  <c r="Q104" i="13"/>
  <c r="V104" i="13"/>
  <c r="G106" i="13"/>
  <c r="I106" i="13"/>
  <c r="K106" i="13"/>
  <c r="M106" i="13"/>
  <c r="O106" i="13"/>
  <c r="Q106" i="13"/>
  <c r="V106" i="13"/>
  <c r="G108" i="13"/>
  <c r="M108" i="13" s="1"/>
  <c r="I108" i="13"/>
  <c r="K108" i="13"/>
  <c r="O108" i="13"/>
  <c r="Q108" i="13"/>
  <c r="V108" i="13"/>
  <c r="G114" i="13"/>
  <c r="I114" i="13"/>
  <c r="K114" i="13"/>
  <c r="M114" i="13"/>
  <c r="O114" i="13"/>
  <c r="Q114" i="13"/>
  <c r="V114" i="13"/>
  <c r="G115" i="13"/>
  <c r="I115" i="13"/>
  <c r="K115" i="13"/>
  <c r="M115" i="13"/>
  <c r="O115" i="13"/>
  <c r="Q115" i="13"/>
  <c r="V115" i="13"/>
  <c r="G116" i="13"/>
  <c r="I116" i="13"/>
  <c r="K116" i="13"/>
  <c r="M116" i="13"/>
  <c r="O116" i="13"/>
  <c r="Q116" i="13"/>
  <c r="V116" i="13"/>
  <c r="G117" i="13"/>
  <c r="M117" i="13" s="1"/>
  <c r="I117" i="13"/>
  <c r="K117" i="13"/>
  <c r="O117" i="13"/>
  <c r="Q117" i="13"/>
  <c r="V117" i="13"/>
  <c r="G118" i="13"/>
  <c r="I118" i="13"/>
  <c r="K118" i="13"/>
  <c r="M118" i="13"/>
  <c r="O118" i="13"/>
  <c r="Q118" i="13"/>
  <c r="V118" i="13"/>
  <c r="G119" i="13"/>
  <c r="I119" i="13"/>
  <c r="K119" i="13"/>
  <c r="M119" i="13"/>
  <c r="O119" i="13"/>
  <c r="Q119" i="13"/>
  <c r="V119" i="13"/>
  <c r="G120" i="13"/>
  <c r="I120" i="13"/>
  <c r="K120" i="13"/>
  <c r="M120" i="13"/>
  <c r="O120" i="13"/>
  <c r="Q120" i="13"/>
  <c r="V120" i="13"/>
  <c r="G121" i="13"/>
  <c r="M121" i="13" s="1"/>
  <c r="I121" i="13"/>
  <c r="K121" i="13"/>
  <c r="O121" i="13"/>
  <c r="Q121" i="13"/>
  <c r="V121" i="13"/>
  <c r="G122" i="13"/>
  <c r="I122" i="13"/>
  <c r="K122" i="13"/>
  <c r="M122" i="13"/>
  <c r="O122" i="13"/>
  <c r="Q122" i="13"/>
  <c r="V122" i="13"/>
  <c r="G123" i="13"/>
  <c r="I123" i="13"/>
  <c r="K123" i="13"/>
  <c r="M123" i="13"/>
  <c r="O123" i="13"/>
  <c r="Q123" i="13"/>
  <c r="V123" i="13"/>
  <c r="G124" i="13"/>
  <c r="I124" i="13"/>
  <c r="K124" i="13"/>
  <c r="M124" i="13"/>
  <c r="O124" i="13"/>
  <c r="Q124" i="13"/>
  <c r="V124" i="13"/>
  <c r="G126" i="13"/>
  <c r="M126" i="13" s="1"/>
  <c r="I126" i="13"/>
  <c r="K126" i="13"/>
  <c r="O126" i="13"/>
  <c r="Q126" i="13"/>
  <c r="V126" i="13"/>
  <c r="G127" i="13"/>
  <c r="I127" i="13"/>
  <c r="K127" i="13"/>
  <c r="M127" i="13"/>
  <c r="O127" i="13"/>
  <c r="Q127" i="13"/>
  <c r="V127" i="13"/>
  <c r="K128" i="13"/>
  <c r="V128" i="13"/>
  <c r="G129" i="13"/>
  <c r="G128" i="13" s="1"/>
  <c r="I129" i="13"/>
  <c r="I128" i="13" s="1"/>
  <c r="K129" i="13"/>
  <c r="M129" i="13"/>
  <c r="M128" i="13" s="1"/>
  <c r="O129" i="13"/>
  <c r="O128" i="13" s="1"/>
  <c r="Q129" i="13"/>
  <c r="Q128" i="13" s="1"/>
  <c r="V129" i="13"/>
  <c r="G135" i="13"/>
  <c r="I135" i="13"/>
  <c r="I134" i="13" s="1"/>
  <c r="K135" i="13"/>
  <c r="K134" i="13" s="1"/>
  <c r="M135" i="13"/>
  <c r="O135" i="13"/>
  <c r="Q135" i="13"/>
  <c r="Q134" i="13" s="1"/>
  <c r="V135" i="13"/>
  <c r="V134" i="13" s="1"/>
  <c r="G136" i="13"/>
  <c r="I136" i="13"/>
  <c r="K136" i="13"/>
  <c r="M136" i="13"/>
  <c r="O136" i="13"/>
  <c r="Q136" i="13"/>
  <c r="V136" i="13"/>
  <c r="G140" i="13"/>
  <c r="I140" i="13"/>
  <c r="K140" i="13"/>
  <c r="M140" i="13"/>
  <c r="O140" i="13"/>
  <c r="Q140" i="13"/>
  <c r="V140" i="13"/>
  <c r="G142" i="13"/>
  <c r="G134" i="13" s="1"/>
  <c r="I142" i="13"/>
  <c r="K142" i="13"/>
  <c r="O142" i="13"/>
  <c r="O134" i="13" s="1"/>
  <c r="Q142" i="13"/>
  <c r="V142" i="13"/>
  <c r="G143" i="13"/>
  <c r="I143" i="13"/>
  <c r="K143" i="13"/>
  <c r="M143" i="13"/>
  <c r="O143" i="13"/>
  <c r="Q143" i="13"/>
  <c r="V143" i="13"/>
  <c r="G149" i="13"/>
  <c r="G148" i="13" s="1"/>
  <c r="I149" i="13"/>
  <c r="I148" i="13" s="1"/>
  <c r="K149" i="13"/>
  <c r="M149" i="13"/>
  <c r="O149" i="13"/>
  <c r="O148" i="13" s="1"/>
  <c r="Q149" i="13"/>
  <c r="Q148" i="13" s="1"/>
  <c r="V149" i="13"/>
  <c r="G151" i="13"/>
  <c r="M151" i="13" s="1"/>
  <c r="I151" i="13"/>
  <c r="K151" i="13"/>
  <c r="O151" i="13"/>
  <c r="Q151" i="13"/>
  <c r="V151" i="13"/>
  <c r="G153" i="13"/>
  <c r="I153" i="13"/>
  <c r="K153" i="13"/>
  <c r="M153" i="13"/>
  <c r="O153" i="13"/>
  <c r="Q153" i="13"/>
  <c r="V153" i="13"/>
  <c r="G155" i="13"/>
  <c r="M155" i="13" s="1"/>
  <c r="I155" i="13"/>
  <c r="K155" i="13"/>
  <c r="K148" i="13" s="1"/>
  <c r="O155" i="13"/>
  <c r="Q155" i="13"/>
  <c r="V155" i="13"/>
  <c r="V148" i="13" s="1"/>
  <c r="G157" i="13"/>
  <c r="I157" i="13"/>
  <c r="K157" i="13"/>
  <c r="M157" i="13"/>
  <c r="O157" i="13"/>
  <c r="Q157" i="13"/>
  <c r="V157" i="13"/>
  <c r="G160" i="13"/>
  <c r="M160" i="13" s="1"/>
  <c r="I160" i="13"/>
  <c r="K160" i="13"/>
  <c r="O160" i="13"/>
  <c r="Q160" i="13"/>
  <c r="V160" i="13"/>
  <c r="I165" i="13"/>
  <c r="Q165" i="13"/>
  <c r="G166" i="13"/>
  <c r="M166" i="13" s="1"/>
  <c r="M165" i="13" s="1"/>
  <c r="I166" i="13"/>
  <c r="K166" i="13"/>
  <c r="K165" i="13" s="1"/>
  <c r="O166" i="13"/>
  <c r="O165" i="13" s="1"/>
  <c r="Q166" i="13"/>
  <c r="V166" i="13"/>
  <c r="V165" i="13" s="1"/>
  <c r="G168" i="13"/>
  <c r="G167" i="13" s="1"/>
  <c r="I60" i="1" s="1"/>
  <c r="I168" i="13"/>
  <c r="I167" i="13" s="1"/>
  <c r="K168" i="13"/>
  <c r="K167" i="13" s="1"/>
  <c r="O168" i="13"/>
  <c r="O167" i="13" s="1"/>
  <c r="Q168" i="13"/>
  <c r="Q167" i="13" s="1"/>
  <c r="V168" i="13"/>
  <c r="V167" i="13" s="1"/>
  <c r="I169" i="13"/>
  <c r="Q169" i="13"/>
  <c r="G170" i="13"/>
  <c r="G169" i="13" s="1"/>
  <c r="I170" i="13"/>
  <c r="K170" i="13"/>
  <c r="K169" i="13" s="1"/>
  <c r="M170" i="13"/>
  <c r="O170" i="13"/>
  <c r="O169" i="13" s="1"/>
  <c r="Q170" i="13"/>
  <c r="V170" i="13"/>
  <c r="V169" i="13" s="1"/>
  <c r="G172" i="13"/>
  <c r="I172" i="13"/>
  <c r="K172" i="13"/>
  <c r="M172" i="13"/>
  <c r="O172" i="13"/>
  <c r="Q172" i="13"/>
  <c r="V172" i="13"/>
  <c r="G173" i="13"/>
  <c r="M173" i="13" s="1"/>
  <c r="I173" i="13"/>
  <c r="K173" i="13"/>
  <c r="O173" i="13"/>
  <c r="Q173" i="13"/>
  <c r="V173" i="13"/>
  <c r="I174" i="13"/>
  <c r="Q174" i="13"/>
  <c r="G175" i="13"/>
  <c r="M175" i="13" s="1"/>
  <c r="M174" i="13" s="1"/>
  <c r="I175" i="13"/>
  <c r="K175" i="13"/>
  <c r="K174" i="13" s="1"/>
  <c r="O175" i="13"/>
  <c r="O174" i="13" s="1"/>
  <c r="Q175" i="13"/>
  <c r="V175" i="13"/>
  <c r="V174" i="13" s="1"/>
  <c r="G177" i="13"/>
  <c r="I177" i="13"/>
  <c r="K177" i="13"/>
  <c r="M177" i="13"/>
  <c r="O177" i="13"/>
  <c r="Q177" i="13"/>
  <c r="V177" i="13"/>
  <c r="G179" i="13"/>
  <c r="I179" i="13"/>
  <c r="I178" i="13" s="1"/>
  <c r="K179" i="13"/>
  <c r="K178" i="13" s="1"/>
  <c r="M179" i="13"/>
  <c r="O179" i="13"/>
  <c r="Q179" i="13"/>
  <c r="Q178" i="13" s="1"/>
  <c r="V179" i="13"/>
  <c r="V178" i="13" s="1"/>
  <c r="G181" i="13"/>
  <c r="M181" i="13" s="1"/>
  <c r="I181" i="13"/>
  <c r="K181" i="13"/>
  <c r="O181" i="13"/>
  <c r="Q181" i="13"/>
  <c r="V181" i="13"/>
  <c r="G182" i="13"/>
  <c r="I182" i="13"/>
  <c r="K182" i="13"/>
  <c r="M182" i="13"/>
  <c r="O182" i="13"/>
  <c r="Q182" i="13"/>
  <c r="V182" i="13"/>
  <c r="G183" i="13"/>
  <c r="G178" i="13" s="1"/>
  <c r="I183" i="13"/>
  <c r="K183" i="13"/>
  <c r="O183" i="13"/>
  <c r="O178" i="13" s="1"/>
  <c r="Q183" i="13"/>
  <c r="V183" i="13"/>
  <c r="G185" i="13"/>
  <c r="M185" i="13" s="1"/>
  <c r="I185" i="13"/>
  <c r="K185" i="13"/>
  <c r="K184" i="13" s="1"/>
  <c r="O185" i="13"/>
  <c r="O184" i="13" s="1"/>
  <c r="Q185" i="13"/>
  <c r="V185" i="13"/>
  <c r="V184" i="13" s="1"/>
  <c r="G187" i="13"/>
  <c r="I187" i="13"/>
  <c r="K187" i="13"/>
  <c r="M187" i="13"/>
  <c r="O187" i="13"/>
  <c r="Q187" i="13"/>
  <c r="V187" i="13"/>
  <c r="G189" i="13"/>
  <c r="M189" i="13" s="1"/>
  <c r="I189" i="13"/>
  <c r="K189" i="13"/>
  <c r="O189" i="13"/>
  <c r="Q189" i="13"/>
  <c r="V189" i="13"/>
  <c r="G191" i="13"/>
  <c r="I191" i="13"/>
  <c r="I184" i="13" s="1"/>
  <c r="K191" i="13"/>
  <c r="M191" i="13"/>
  <c r="O191" i="13"/>
  <c r="Q191" i="13"/>
  <c r="Q184" i="13" s="1"/>
  <c r="V191" i="13"/>
  <c r="G195" i="13"/>
  <c r="M195" i="13" s="1"/>
  <c r="I195" i="13"/>
  <c r="K195" i="13"/>
  <c r="O195" i="13"/>
  <c r="Q195" i="13"/>
  <c r="V195" i="13"/>
  <c r="G196" i="13"/>
  <c r="I196" i="13"/>
  <c r="K196" i="13"/>
  <c r="M196" i="13"/>
  <c r="O196" i="13"/>
  <c r="Q196" i="13"/>
  <c r="V196" i="13"/>
  <c r="G198" i="13"/>
  <c r="M198" i="13" s="1"/>
  <c r="I198" i="13"/>
  <c r="K198" i="13"/>
  <c r="O198" i="13"/>
  <c r="Q198" i="13"/>
  <c r="V198" i="13"/>
  <c r="G203" i="13"/>
  <c r="I203" i="13"/>
  <c r="K203" i="13"/>
  <c r="M203" i="13"/>
  <c r="O203" i="13"/>
  <c r="Q203" i="13"/>
  <c r="V203" i="13"/>
  <c r="G209" i="13"/>
  <c r="I209" i="13"/>
  <c r="I208" i="13" s="1"/>
  <c r="K209" i="13"/>
  <c r="M209" i="13"/>
  <c r="O209" i="13"/>
  <c r="Q209" i="13"/>
  <c r="Q208" i="13" s="1"/>
  <c r="V209" i="13"/>
  <c r="G211" i="13"/>
  <c r="G208" i="13" s="1"/>
  <c r="I211" i="13"/>
  <c r="K211" i="13"/>
  <c r="O211" i="13"/>
  <c r="O208" i="13" s="1"/>
  <c r="Q211" i="13"/>
  <c r="V211" i="13"/>
  <c r="G214" i="13"/>
  <c r="I214" i="13"/>
  <c r="K214" i="13"/>
  <c r="M214" i="13"/>
  <c r="O214" i="13"/>
  <c r="Q214" i="13"/>
  <c r="V214" i="13"/>
  <c r="G217" i="13"/>
  <c r="M217" i="13" s="1"/>
  <c r="I217" i="13"/>
  <c r="K217" i="13"/>
  <c r="K208" i="13" s="1"/>
  <c r="O217" i="13"/>
  <c r="Q217" i="13"/>
  <c r="V217" i="13"/>
  <c r="V208" i="13" s="1"/>
  <c r="G219" i="13"/>
  <c r="I219" i="13"/>
  <c r="K219" i="13"/>
  <c r="M219" i="13"/>
  <c r="O219" i="13"/>
  <c r="Q219" i="13"/>
  <c r="V219" i="13"/>
  <c r="G225" i="13"/>
  <c r="I225" i="13"/>
  <c r="I224" i="13" s="1"/>
  <c r="K225" i="13"/>
  <c r="M225" i="13"/>
  <c r="O225" i="13"/>
  <c r="Q225" i="13"/>
  <c r="Q224" i="13" s="1"/>
  <c r="V225" i="13"/>
  <c r="G226" i="13"/>
  <c r="M226" i="13" s="1"/>
  <c r="I226" i="13"/>
  <c r="K226" i="13"/>
  <c r="K224" i="13" s="1"/>
  <c r="O226" i="13"/>
  <c r="Q226" i="13"/>
  <c r="V226" i="13"/>
  <c r="V224" i="13" s="1"/>
  <c r="G228" i="13"/>
  <c r="I228" i="13"/>
  <c r="K228" i="13"/>
  <c r="M228" i="13"/>
  <c r="O228" i="13"/>
  <c r="Q228" i="13"/>
  <c r="V228" i="13"/>
  <c r="G231" i="13"/>
  <c r="G224" i="13" s="1"/>
  <c r="I231" i="13"/>
  <c r="K231" i="13"/>
  <c r="O231" i="13"/>
  <c r="O224" i="13" s="1"/>
  <c r="Q231" i="13"/>
  <c r="V231" i="13"/>
  <c r="G235" i="13"/>
  <c r="I235" i="13"/>
  <c r="K235" i="13"/>
  <c r="M235" i="13"/>
  <c r="O235" i="13"/>
  <c r="Q235" i="13"/>
  <c r="V235" i="13"/>
  <c r="G238" i="13"/>
  <c r="M238" i="13" s="1"/>
  <c r="I238" i="13"/>
  <c r="K238" i="13"/>
  <c r="O238" i="13"/>
  <c r="Q238" i="13"/>
  <c r="V238" i="13"/>
  <c r="G244" i="13"/>
  <c r="G243" i="13" s="1"/>
  <c r="I244" i="13"/>
  <c r="K244" i="13"/>
  <c r="K243" i="13" s="1"/>
  <c r="O244" i="13"/>
  <c r="O243" i="13" s="1"/>
  <c r="Q244" i="13"/>
  <c r="V244" i="13"/>
  <c r="V243" i="13" s="1"/>
  <c r="G246" i="13"/>
  <c r="I246" i="13"/>
  <c r="I243" i="13" s="1"/>
  <c r="K246" i="13"/>
  <c r="M246" i="13"/>
  <c r="O246" i="13"/>
  <c r="Q246" i="13"/>
  <c r="Q243" i="13" s="1"/>
  <c r="V246" i="13"/>
  <c r="G248" i="13"/>
  <c r="M248" i="13" s="1"/>
  <c r="I248" i="13"/>
  <c r="K248" i="13"/>
  <c r="O248" i="13"/>
  <c r="Q248" i="13"/>
  <c r="V248" i="13"/>
  <c r="G251" i="13"/>
  <c r="I251" i="13"/>
  <c r="K251" i="13"/>
  <c r="M251" i="13"/>
  <c r="O251" i="13"/>
  <c r="Q251" i="13"/>
  <c r="V251" i="13"/>
  <c r="G253" i="13"/>
  <c r="M253" i="13" s="1"/>
  <c r="I253" i="13"/>
  <c r="K253" i="13"/>
  <c r="O253" i="13"/>
  <c r="Q253" i="13"/>
  <c r="V253" i="13"/>
  <c r="G259" i="13"/>
  <c r="I259" i="13"/>
  <c r="K259" i="13"/>
  <c r="M259" i="13"/>
  <c r="O259" i="13"/>
  <c r="Q259" i="13"/>
  <c r="V259" i="13"/>
  <c r="K263" i="13"/>
  <c r="V263" i="13"/>
  <c r="G264" i="13"/>
  <c r="I264" i="13"/>
  <c r="I263" i="13" s="1"/>
  <c r="K264" i="13"/>
  <c r="M264" i="13"/>
  <c r="O264" i="13"/>
  <c r="Q264" i="13"/>
  <c r="Q263" i="13" s="1"/>
  <c r="V264" i="13"/>
  <c r="G266" i="13"/>
  <c r="G263" i="13" s="1"/>
  <c r="I266" i="13"/>
  <c r="K266" i="13"/>
  <c r="O266" i="13"/>
  <c r="O263" i="13" s="1"/>
  <c r="Q266" i="13"/>
  <c r="V266" i="13"/>
  <c r="I268" i="13"/>
  <c r="Q268" i="13"/>
  <c r="G269" i="13"/>
  <c r="M269" i="13" s="1"/>
  <c r="M268" i="13" s="1"/>
  <c r="I269" i="13"/>
  <c r="K269" i="13"/>
  <c r="K268" i="13" s="1"/>
  <c r="O269" i="13"/>
  <c r="O268" i="13" s="1"/>
  <c r="Q269" i="13"/>
  <c r="V269" i="13"/>
  <c r="V268" i="13" s="1"/>
  <c r="G270" i="13"/>
  <c r="I270" i="13"/>
  <c r="K270" i="13"/>
  <c r="M270" i="13"/>
  <c r="O270" i="13"/>
  <c r="Q270" i="13"/>
  <c r="V270" i="13"/>
  <c r="G273" i="13"/>
  <c r="K273" i="13"/>
  <c r="O273" i="13"/>
  <c r="V273" i="13"/>
  <c r="G274" i="13"/>
  <c r="I274" i="13"/>
  <c r="I273" i="13" s="1"/>
  <c r="K274" i="13"/>
  <c r="M274" i="13"/>
  <c r="M273" i="13" s="1"/>
  <c r="O274" i="13"/>
  <c r="Q274" i="13"/>
  <c r="Q273" i="13" s="1"/>
  <c r="V274" i="13"/>
  <c r="K275" i="13"/>
  <c r="V275" i="13"/>
  <c r="G276" i="13"/>
  <c r="I276" i="13"/>
  <c r="I275" i="13" s="1"/>
  <c r="K276" i="13"/>
  <c r="M276" i="13"/>
  <c r="O276" i="13"/>
  <c r="Q276" i="13"/>
  <c r="Q275" i="13" s="1"/>
  <c r="V276" i="13"/>
  <c r="G278" i="13"/>
  <c r="G275" i="13" s="1"/>
  <c r="I278" i="13"/>
  <c r="K278" i="13"/>
  <c r="O278" i="13"/>
  <c r="O275" i="13" s="1"/>
  <c r="Q278" i="13"/>
  <c r="V278" i="13"/>
  <c r="G279" i="13"/>
  <c r="I279" i="13"/>
  <c r="K279" i="13"/>
  <c r="M279" i="13"/>
  <c r="O279" i="13"/>
  <c r="Q279" i="13"/>
  <c r="V279" i="13"/>
  <c r="G280" i="13"/>
  <c r="K280" i="13"/>
  <c r="O280" i="13"/>
  <c r="V280" i="13"/>
  <c r="G281" i="13"/>
  <c r="I281" i="13"/>
  <c r="I280" i="13" s="1"/>
  <c r="K281" i="13"/>
  <c r="M281" i="13"/>
  <c r="M280" i="13" s="1"/>
  <c r="O281" i="13"/>
  <c r="Q281" i="13"/>
  <c r="Q280" i="13" s="1"/>
  <c r="V281" i="13"/>
  <c r="G282" i="13"/>
  <c r="K282" i="13"/>
  <c r="O282" i="13"/>
  <c r="V282" i="13"/>
  <c r="G283" i="13"/>
  <c r="I283" i="13"/>
  <c r="I282" i="13" s="1"/>
  <c r="K283" i="13"/>
  <c r="M283" i="13"/>
  <c r="M282" i="13" s="1"/>
  <c r="O283" i="13"/>
  <c r="Q283" i="13"/>
  <c r="Q282" i="13" s="1"/>
  <c r="V283" i="13"/>
  <c r="G284" i="13"/>
  <c r="K284" i="13"/>
  <c r="O284" i="13"/>
  <c r="V284" i="13"/>
  <c r="G285" i="13"/>
  <c r="I285" i="13"/>
  <c r="I284" i="13" s="1"/>
  <c r="K285" i="13"/>
  <c r="M285" i="13"/>
  <c r="M284" i="13" s="1"/>
  <c r="O285" i="13"/>
  <c r="Q285" i="13"/>
  <c r="Q284" i="13" s="1"/>
  <c r="V285" i="13"/>
  <c r="G286" i="13"/>
  <c r="K286" i="13"/>
  <c r="O286" i="13"/>
  <c r="V286" i="13"/>
  <c r="G287" i="13"/>
  <c r="I287" i="13"/>
  <c r="I286" i="13" s="1"/>
  <c r="K287" i="13"/>
  <c r="M287" i="13"/>
  <c r="M286" i="13" s="1"/>
  <c r="O287" i="13"/>
  <c r="Q287" i="13"/>
  <c r="Q286" i="13" s="1"/>
  <c r="V287" i="13"/>
  <c r="G288" i="13"/>
  <c r="K288" i="13"/>
  <c r="O288" i="13"/>
  <c r="V288" i="13"/>
  <c r="G289" i="13"/>
  <c r="I289" i="13"/>
  <c r="I288" i="13" s="1"/>
  <c r="K289" i="13"/>
  <c r="M289" i="13"/>
  <c r="M288" i="13" s="1"/>
  <c r="O289" i="13"/>
  <c r="Q289" i="13"/>
  <c r="Q288" i="13" s="1"/>
  <c r="V289" i="13"/>
  <c r="G290" i="13"/>
  <c r="K290" i="13"/>
  <c r="O290" i="13"/>
  <c r="V290" i="13"/>
  <c r="G291" i="13"/>
  <c r="I291" i="13"/>
  <c r="I290" i="13" s="1"/>
  <c r="K291" i="13"/>
  <c r="M291" i="13"/>
  <c r="M290" i="13" s="1"/>
  <c r="O291" i="13"/>
  <c r="Q291" i="13"/>
  <c r="Q290" i="13" s="1"/>
  <c r="V291" i="13"/>
  <c r="G292" i="13"/>
  <c r="K292" i="13"/>
  <c r="O292" i="13"/>
  <c r="V292" i="13"/>
  <c r="G293" i="13"/>
  <c r="I293" i="13"/>
  <c r="I292" i="13" s="1"/>
  <c r="K293" i="13"/>
  <c r="M293" i="13"/>
  <c r="M292" i="13" s="1"/>
  <c r="O293" i="13"/>
  <c r="Q293" i="13"/>
  <c r="Q292" i="13" s="1"/>
  <c r="V293" i="13"/>
  <c r="G294" i="13"/>
  <c r="G295" i="13"/>
  <c r="I295" i="13"/>
  <c r="I294" i="13" s="1"/>
  <c r="K295" i="13"/>
  <c r="M295" i="13"/>
  <c r="O295" i="13"/>
  <c r="Q295" i="13"/>
  <c r="Q294" i="13" s="1"/>
  <c r="V295" i="13"/>
  <c r="G299" i="13"/>
  <c r="M299" i="13" s="1"/>
  <c r="I299" i="13"/>
  <c r="K299" i="13"/>
  <c r="K294" i="13" s="1"/>
  <c r="O299" i="13"/>
  <c r="Q299" i="13"/>
  <c r="V299" i="13"/>
  <c r="V294" i="13" s="1"/>
  <c r="G303" i="13"/>
  <c r="I303" i="13"/>
  <c r="K303" i="13"/>
  <c r="M303" i="13"/>
  <c r="O303" i="13"/>
  <c r="Q303" i="13"/>
  <c r="V303" i="13"/>
  <c r="G308" i="13"/>
  <c r="M308" i="13" s="1"/>
  <c r="I308" i="13"/>
  <c r="K308" i="13"/>
  <c r="O308" i="13"/>
  <c r="O294" i="13" s="1"/>
  <c r="Q308" i="13"/>
  <c r="V308" i="13"/>
  <c r="G312" i="13"/>
  <c r="I312" i="13"/>
  <c r="K312" i="13"/>
  <c r="M312" i="13"/>
  <c r="O312" i="13"/>
  <c r="Q312" i="13"/>
  <c r="V312" i="13"/>
  <c r="G317" i="13"/>
  <c r="M317" i="13" s="1"/>
  <c r="I317" i="13"/>
  <c r="K317" i="13"/>
  <c r="O317" i="13"/>
  <c r="Q317" i="13"/>
  <c r="V317" i="13"/>
  <c r="I321" i="13"/>
  <c r="Q321" i="13"/>
  <c r="G322" i="13"/>
  <c r="G321" i="13" s="1"/>
  <c r="I322" i="13"/>
  <c r="K322" i="13"/>
  <c r="K321" i="13" s="1"/>
  <c r="O322" i="13"/>
  <c r="O321" i="13" s="1"/>
  <c r="Q322" i="13"/>
  <c r="V322" i="13"/>
  <c r="V321" i="13" s="1"/>
  <c r="AE327" i="13"/>
  <c r="F43" i="1" s="1"/>
  <c r="G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AE12" i="12"/>
  <c r="AF12" i="12"/>
  <c r="I20" i="1"/>
  <c r="I19" i="1"/>
  <c r="I18" i="1"/>
  <c r="H44" i="1"/>
  <c r="I41" i="1"/>
  <c r="I40" i="1"/>
  <c r="AF327" i="13" l="1"/>
  <c r="I17" i="1"/>
  <c r="I21" i="1" s="1"/>
  <c r="I82" i="1"/>
  <c r="J81" i="1" s="1"/>
  <c r="F42" i="1"/>
  <c r="G327" i="13"/>
  <c r="F39" i="1"/>
  <c r="J66" i="1"/>
  <c r="J80" i="1"/>
  <c r="J58" i="1"/>
  <c r="J57" i="1"/>
  <c r="M51" i="13"/>
  <c r="M169" i="13"/>
  <c r="M294" i="13"/>
  <c r="M208" i="13"/>
  <c r="M134" i="13"/>
  <c r="M148" i="13"/>
  <c r="M184" i="13"/>
  <c r="M322" i="13"/>
  <c r="M321" i="13" s="1"/>
  <c r="M278" i="13"/>
  <c r="M275" i="13" s="1"/>
  <c r="G268" i="13"/>
  <c r="M266" i="13"/>
  <c r="M263" i="13" s="1"/>
  <c r="M244" i="13"/>
  <c r="M243" i="13" s="1"/>
  <c r="M231" i="13"/>
  <c r="M224" i="13" s="1"/>
  <c r="M211" i="13"/>
  <c r="G184" i="13"/>
  <c r="M183" i="13"/>
  <c r="M178" i="13" s="1"/>
  <c r="G174" i="13"/>
  <c r="M168" i="13"/>
  <c r="M167" i="13" s="1"/>
  <c r="G165" i="13"/>
  <c r="M142" i="13"/>
  <c r="M59" i="13"/>
  <c r="M58" i="13" s="1"/>
  <c r="M25" i="13"/>
  <c r="M24" i="13" s="1"/>
  <c r="M18" i="13"/>
  <c r="M8" i="13" s="1"/>
  <c r="J59" i="1"/>
  <c r="J67" i="1"/>
  <c r="J75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42" i="1" l="1"/>
  <c r="I42" i="1" s="1"/>
  <c r="G43" i="1"/>
  <c r="I43" i="1" s="1"/>
  <c r="G39" i="1"/>
  <c r="G44" i="1" s="1"/>
  <c r="G25" i="1" s="1"/>
  <c r="F44" i="1"/>
  <c r="G23" i="1" s="1"/>
  <c r="J73" i="1"/>
  <c r="J65" i="1"/>
  <c r="J78" i="1"/>
  <c r="J55" i="1"/>
  <c r="J54" i="1"/>
  <c r="J82" i="1" s="1"/>
  <c r="J72" i="1"/>
  <c r="J56" i="1"/>
  <c r="J79" i="1"/>
  <c r="J71" i="1"/>
  <c r="J63" i="1"/>
  <c r="J70" i="1"/>
  <c r="J53" i="1"/>
  <c r="J68" i="1"/>
  <c r="J64" i="1"/>
  <c r="J51" i="1"/>
  <c r="J77" i="1"/>
  <c r="J69" i="1"/>
  <c r="J61" i="1"/>
  <c r="J62" i="1"/>
  <c r="J52" i="1"/>
  <c r="J60" i="1"/>
  <c r="J74" i="1"/>
  <c r="J76" i="1"/>
  <c r="A27" i="1" l="1"/>
  <c r="A28" i="1" s="1"/>
  <c r="G28" i="1" s="1"/>
  <c r="G27" i="1" s="1"/>
  <c r="G29" i="1" s="1"/>
  <c r="I39" i="1"/>
  <c r="I44" i="1" s="1"/>
  <c r="J39" i="1" s="1"/>
  <c r="J44" i="1" s="1"/>
  <c r="J42" i="1"/>
  <c r="J43" i="1"/>
  <c r="J40" i="1"/>
  <c r="J4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<sst xmlns="http://schemas.openxmlformats.org/spreadsheetml/2006/main" count="1518" uniqueCount="557">
  <si>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</si>
  <si>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</si>
  <si>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</si>
  <si>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</si>
  <si>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</si>
  <si>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</si>
  <si>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</si>
  <si>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</si>
  <si>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</si>
  <si>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</si>
  <si>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</si>
  <si>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</si>
  <si>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</si>
  <si>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</si>
  <si>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</si>
  <si>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</si>
  <si>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</si>
  <si>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</si>
  <si>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</si>
  <si>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</si>
  <si>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</si>
  <si>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</si>
  <si>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</si>
  <si>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</si>
  <si>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</si>
  <si>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</si>
  <si>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</si>
  <si>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</si>
  <si>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</si>
  <si>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</si>
  <si>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</si>
  <si>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</si>
  <si>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</si>
  <si>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</si>
  <si>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</si>
  <si>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</si>
  <si>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</si>
  <si>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</si>
  <si>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</si>
  <si>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</si>
  <si>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</si>
  <si>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</si>
  <si>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</si>
  <si>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2018/011 PaK</t>
  </si>
  <si>
    <t>Stavební úpravy místností v 1S (pavilon CEITEC) pro nový cryomikroskop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</si>
  <si>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</si>
  <si>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</si>
  <si>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</si>
  <si>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</si>
  <si>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</si>
  <si>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</si>
  <si>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</si>
  <si>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</si>
  <si>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</si>
  <si>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</si>
  <si>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</si>
  <si>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</si>
  <si>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</si>
  <si>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</si>
  <si>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</t>
  </si>
  <si>
    <t>VN+ON</t>
  </si>
  <si>
    <t>SO 310</t>
  </si>
  <si>
    <t>Pavilon A35</t>
  </si>
  <si>
    <t>1o</t>
  </si>
  <si>
    <t>stavební část+profese</t>
  </si>
  <si>
    <t>Celkem za stavbu</t>
  </si>
  <si>
    <t>CZK</t>
  </si>
  <si>
    <t>Rekapitulace dílů</t>
  </si>
  <si>
    <t>Typ dílu</t>
  </si>
  <si>
    <t>311</t>
  </si>
  <si>
    <t>Sádrokartonové konstrukce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</si>
  <si>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</si>
  <si>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</si>
  <si>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</si>
  <si>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</si>
  <si>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</si>
  <si>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</si>
  <si>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</si>
  <si>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</si>
  <si>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</si>
  <si>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</si>
  <si>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</si>
  <si>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</si>
  <si>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</si>
  <si>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</si>
  <si>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</si>
  <si>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</si>
  <si>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</si>
  <si>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</si>
  <si>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</si>
  <si>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</si>
  <si>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</si>
  <si>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</si>
  <si>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768</t>
  </si>
  <si>
    <t>Podhledy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</si>
  <si>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</si>
  <si>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</si>
  <si>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</si>
  <si>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</si>
  <si>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</si>
  <si>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</si>
  <si>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</si>
  <si>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</si>
  <si>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</si>
  <si>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</si>
  <si>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</si>
  <si>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</si>
  <si>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792i</t>
  </si>
  <si>
    <t>Interiér</t>
  </si>
  <si>
    <t>799</t>
  </si>
  <si>
    <t>Ostatní</t>
  </si>
  <si>
    <t>796-1</t>
  </si>
  <si>
    <t>Technické plyny</t>
  </si>
  <si>
    <t>M21</t>
  </si>
  <si>
    <t>Silnoproud</t>
  </si>
  <si>
    <t>M22</t>
  </si>
  <si>
    <t>Sdělovací a zabezp. technika</t>
  </si>
  <si>
    <t>M24</t>
  </si>
  <si>
    <t>Vzduchotechnická  zařízení</t>
  </si>
  <si>
    <t>M24 ch</t>
  </si>
  <si>
    <t>Chlazení</t>
  </si>
  <si>
    <t>M36</t>
  </si>
  <si>
    <t>Měřící a regulační  zařízení</t>
  </si>
  <si>
    <t>M420t</t>
  </si>
  <si>
    <t>UOCHV</t>
  </si>
  <si>
    <t>D96</t>
  </si>
  <si>
    <t>Přesuny suti a vybouraných hmot</t>
  </si>
  <si>
    <t>PSU</t>
  </si>
  <si>
    <t>P</t>
  </si>
  <si>
    <t>pomocné výpočty- neoceňovat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</si>
  <si>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</si>
  <si>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</si>
  <si>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</si>
  <si>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</si>
  <si>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</si>
  <si>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</si>
  <si>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</si>
  <si>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</si>
  <si>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</si>
  <si>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</si>
  <si>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</si>
  <si>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</si>
  <si>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</si>
  <si>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</si>
  <si>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</si>
  <si>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</si>
  <si>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</si>
  <si>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</si>
  <si>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</si>
  <si>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</si>
  <si>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</si>
  <si>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</si>
  <si>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</si>
  <si>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</si>
  <si>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</si>
  <si>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</si>
  <si>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</si>
  <si>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</si>
  <si>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</si>
  <si>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</si>
  <si>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00411R</t>
  </si>
  <si>
    <t>Přípravné a průzkumné služby či práce</t>
  </si>
  <si>
    <t>Soubor</t>
  </si>
  <si>
    <t>RTS 18/ I</t>
  </si>
  <si>
    <t>Indiv</t>
  </si>
  <si>
    <t>POL99_2</t>
  </si>
  <si>
    <t>veškeré vedlejší a ostatní náklady související se stavbou</t>
  </si>
  <si>
    <t>POP</t>
  </si>
  <si>
    <t>SUM</t>
  </si>
  <si>
    <t>END</t>
  </si>
  <si>
    <t>Položkový soupis prací a dodávek</t>
  </si>
  <si>
    <t>342261211RS1</t>
  </si>
  <si>
    <t>Příčky z desek sádrokartonových dvojité opláštění, jednoduchá konstrukce CW 50  tloušťka příčky 100 mm, desky standard, tloušťky 12,5 mm, tloušťka izolace 40 mm</t>
  </si>
  <si>
    <t>m2</t>
  </si>
  <si>
    <t>801-1</t>
  </si>
  <si>
    <t>POL1_</t>
  </si>
  <si>
    <t>zřízení nosné konstrukce příčky, vložení tepelné izolace tl. do 5 cm, montáž desek, tmelení spár Q2 a úprava rohů. Včetně dodávek materiálu.</t>
  </si>
  <si>
    <t>SPI</t>
  </si>
  <si>
    <t>1,1*3,19-,7*2,0</t>
  </si>
  <si>
    <t>VV</t>
  </si>
  <si>
    <t>342261213RS1</t>
  </si>
  <si>
    <t>Příčky z desek sádrokartonových dvojité opláštění, jednoduchá konstrukce CW 100 tloušťka příčky 150 mm, desky standard, tloušťky 12,5 mm, tloušťka izolace 80 mm, požární odolnost EI 60</t>
  </si>
  <si>
    <t>(3,75+5,7)*3,32-,9*2,0-1,6*2,6</t>
  </si>
  <si>
    <t>3,0</t>
  </si>
  <si>
    <t>342263410R00</t>
  </si>
  <si>
    <t>Úpravy, doplňkové práce a příplatky pro sádrokartonové a sádrovláknité příčky doplňkové práce osazení revizních dvířek do 0,25 m2</t>
  </si>
  <si>
    <t>kus</t>
  </si>
  <si>
    <t>Včetně vytvoření otvoru a osazení rámu s dvířky a prošroubování.</t>
  </si>
  <si>
    <t>342263998R00</t>
  </si>
  <si>
    <t>Úpravy, doplňkové práce a příplatky pro sádrokartonové a sádrovláknité příčky příplatky za plochy do 2 m2</t>
  </si>
  <si>
    <t>1,1*3,17+(,65+,15)*3,32</t>
  </si>
  <si>
    <t>342261113RSx</t>
  </si>
  <si>
    <t>Příčka sádrokarton. ocel.kce,  1stranně oplášěná 2x tl.125 mm, desky standard tl.12,5 mm, izol. minerál tl.8 cm</t>
  </si>
  <si>
    <t>Vlastní</t>
  </si>
  <si>
    <t>Kalkul</t>
  </si>
  <si>
    <t>595910</t>
  </si>
  <si>
    <t>Dvířka revizzní 150/200mm nerezová</t>
  </si>
  <si>
    <t>POL3_</t>
  </si>
  <si>
    <t>631312621R00</t>
  </si>
  <si>
    <t>Mazanina z betonu prostého tl. přes 50 do 80 mm třídy C 20/25</t>
  </si>
  <si>
    <t>m3</t>
  </si>
  <si>
    <t>(z kameniva) hlazená dřevěným hladítkem</t>
  </si>
  <si>
    <t>Včetně vytvoření dilatačních spár, bez zaplnění.</t>
  </si>
  <si>
    <t>L : 17,0*,06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</si>
  <si>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</si>
  <si>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</si>
  <si>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</si>
  <si>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631361921RT4</t>
  </si>
  <si>
    <t>Výztuž mazanin z betonů a z lehkých betonů ze svařovaných sítí průměr drátu 6 mm, velikost oka 100/100 mm</t>
  </si>
  <si>
    <t>t</t>
  </si>
  <si>
    <t>včetně distančních prvků</t>
  </si>
  <si>
    <t>L : 17,0*4,4*,001*1,05</t>
  </si>
  <si>
    <t>632411108R00</t>
  </si>
  <si>
    <t>Potěr ze suchých směsí samonivelační polymercementová stěrka, pevnost v tlaku 20 MPa, tloušťky 8 mm, bez penetrace</t>
  </si>
  <si>
    <t>s rozprostřením a uhlazením</t>
  </si>
  <si>
    <t>632411904R00</t>
  </si>
  <si>
    <t xml:space="preserve">Potěr ze suchých směsí nátěr savých podkladů penetrační,  </t>
  </si>
  <si>
    <t>632413104R00</t>
  </si>
  <si>
    <t>Potěr ze suchých směsí cementový samonivelační, tloušťky 4 mm, včetně penetrace</t>
  </si>
  <si>
    <t>vč.penetrace</t>
  </si>
  <si>
    <t>K : 2,42+1,62</t>
  </si>
  <si>
    <t>632</t>
  </si>
  <si>
    <t>Vyspravení beton. konstrukcí - adhézní můstek</t>
  </si>
  <si>
    <t>632441491R0x</t>
  </si>
  <si>
    <t>přebroušení stávající bet.mazaniny</t>
  </si>
  <si>
    <t>L : 17,0</t>
  </si>
  <si>
    <t>S : 29,81</t>
  </si>
  <si>
    <t>941955002R00</t>
  </si>
  <si>
    <t>Lešení lehké pracovní pomocné Lešení lehké pomocné, výška podlahy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</si>
  <si>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</si>
  <si>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</si>
  <si>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Vyčištění budov o výšce podlaží do 4 m</t>
  </si>
  <si>
    <t>cca : 177</t>
  </si>
  <si>
    <t>950</t>
  </si>
  <si>
    <t>ochrana  podlah před poškozením  (zřízení+odstranění)</t>
  </si>
  <si>
    <t>950 s</t>
  </si>
  <si>
    <t>nové provedení  střešních vrstev cca 600/500mm + napojení na stávající, vč.opracování prostupu  krytině</t>
  </si>
  <si>
    <t>ks</t>
  </si>
  <si>
    <t>950 v</t>
  </si>
  <si>
    <t>montáž doplňkových prvků soc.zařízení (koš,mýdlenka,zásobník na WC papír+ručníky,, ,osušovač vč.napojení</t>
  </si>
  <si>
    <t>soubor</t>
  </si>
  <si>
    <t>použít demontované uschované prvky</t>
  </si>
  <si>
    <t>622474204R00</t>
  </si>
  <si>
    <t>Reprofilace betonových povrchů maltou sanační, tloušťky 4 mm</t>
  </si>
  <si>
    <t>801-5</t>
  </si>
  <si>
    <t>,26*(,415*2+,3*2)</t>
  </si>
  <si>
    <t>965042141R00</t>
  </si>
  <si>
    <t>Bourání podkladů pod dlažby nebo litých celistvých dlažeb a mazanin  betonových nebo z litého asfaltu, tloušťky do 100 mm, plochy přes 4 m2</t>
  </si>
  <si>
    <t>801-3</t>
  </si>
  <si>
    <t>1,5</t>
  </si>
  <si>
    <t>965042241R00</t>
  </si>
  <si>
    <t>Bourání podkladů pod dlažby nebo litých celistvých dlažeb a mazanin  betonových nebo z litého asfaltu, tloušťky přes 100 mm, plochy přes 4 m2</t>
  </si>
  <si>
    <t>9,0*(,15-,04)</t>
  </si>
  <si>
    <t>3,75*(1,1+,8)*(,15-,01)</t>
  </si>
  <si>
    <t>965048250R00</t>
  </si>
  <si>
    <t>Dočištění povrchu po vybourání dlažeb do cementové malty, plochy do 50%</t>
  </si>
  <si>
    <t>3,75*1,1</t>
  </si>
  <si>
    <t>965081713R00</t>
  </si>
  <si>
    <t>Bourání podlah z keramických dlaždic, tloušťky do 10 mm, plochy přes 1 m2</t>
  </si>
  <si>
    <t>bez podkladního lože, s jakoukoliv výplní spár</t>
  </si>
  <si>
    <t>b : 3,94+1,26+1,26+2,28+1,54</t>
  </si>
  <si>
    <t>965081923R00</t>
  </si>
  <si>
    <t>Bourání podlah z betonových nebo čedičových dlaždic, tloušťky do 40 mm, plochy přes 1 m2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</si>
  <si>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</si>
  <si>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</si>
  <si>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</si>
  <si>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</si>
  <si>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</si>
  <si>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(,9*3+,7*2)*2,0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</si>
  <si>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</si>
  <si>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</si>
  <si>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</si>
  <si>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1S118 : 12</t>
  </si>
  <si>
    <t>2,05*(3,75+2,4)</t>
  </si>
  <si>
    <t>2,4*(1,36+2,075+,9+,9+1,1)</t>
  </si>
  <si>
    <t>713103121R00</t>
  </si>
  <si>
    <t>Odstranění tepelné izolace z desek, lamel, rohoží, pásů a foukané izolace stěn, volně uložené, z minerálních desek, lamel, rohoží a pásů, tloušťky do 100 mm</t>
  </si>
  <si>
    <t>800-713</t>
  </si>
  <si>
    <t>(1,1+,9*2+1,36)*3,32-,7*3*2,0</t>
  </si>
  <si>
    <t>(5,7+3,75*2)*3,32-,9*3*2,0</t>
  </si>
  <si>
    <t>(,9+,9+1,2)*1,5</t>
  </si>
  <si>
    <t>767137801R00</t>
  </si>
  <si>
    <t>Demontáž stěn a příček z plechu příček sádrokartonových_x000D_
 roštu</t>
  </si>
  <si>
    <t>800-767</t>
  </si>
  <si>
    <t>767137803R00</t>
  </si>
  <si>
    <t>Demontáž stěn a příček z plechu příček sádrokartonových_x000D_
 desek do suti</t>
  </si>
  <si>
    <t>Začátek provozního součtu</t>
  </si>
  <si>
    <t xml:space="preserve">  (1,1+,9*2+1,36)*3,32-,7*3*2,0</t>
  </si>
  <si>
    <t xml:space="preserve">  (5,7+3,75*2)*3,32-,9*3*2,0</t>
  </si>
  <si>
    <t xml:space="preserve">  (,9+,9+1,2)*1,5</t>
  </si>
  <si>
    <t xml:space="preserve">  3,0</t>
  </si>
  <si>
    <t>Konec provozního součtu</t>
  </si>
  <si>
    <t>55,86720*2</t>
  </si>
  <si>
    <t>767581801R00</t>
  </si>
  <si>
    <t>Demontáž podhledů kazet</t>
  </si>
  <si>
    <t>9,0</t>
  </si>
  <si>
    <t>767582800R00</t>
  </si>
  <si>
    <t>Demontáž podhledů roštů</t>
  </si>
  <si>
    <t>3,94+1,26+1,26+2,28+1,54+9,0</t>
  </si>
  <si>
    <t>767137803R0x</t>
  </si>
  <si>
    <t>Demontáž podhledů sádrokartonových, desek do suti</t>
  </si>
  <si>
    <t>3,94+1,26+1,26+2,28+1,54</t>
  </si>
  <si>
    <t>97103</t>
  </si>
  <si>
    <t>zřízení prostupů  vč.začištění v SDK příčce   tl. 15 cm  (dvojitě opláštěné)</t>
  </si>
  <si>
    <t>Včetně pomocného lešení o výšce podlahy do 1900 mm a pro zatížení do 1,5 kPa  (150 kg/m2).</t>
  </si>
  <si>
    <t>415/300mm : 1</t>
  </si>
  <si>
    <t>520/400mm : 1</t>
  </si>
  <si>
    <t>260/415mm : 1</t>
  </si>
  <si>
    <t>D 130mm : 1</t>
  </si>
  <si>
    <t xml:space="preserve">9720 </t>
  </si>
  <si>
    <t>Vybourání otv. stropy ŽB  415/300mm, tl. 26 cm - odvrtáním, začištění svislých ploch, dle  pozn. na výkresu bour.prací</t>
  </si>
  <si>
    <t>725290010RAx</t>
  </si>
  <si>
    <t>Demontáž klozetu včetně splachovací nádrže, uschování dle pokynů investora</t>
  </si>
  <si>
    <t>POL2_</t>
  </si>
  <si>
    <t>725290020RAx</t>
  </si>
  <si>
    <t>Demontáž pisoáru ,uschování dle pokynů investora</t>
  </si>
  <si>
    <t>725290020RAz</t>
  </si>
  <si>
    <t>Demontáž umyvadla včetně baterie a konzol, uschování dle pokynů investora</t>
  </si>
  <si>
    <t>960 a</t>
  </si>
  <si>
    <t>demontáž světel, uschování dle pokynů investora</t>
  </si>
  <si>
    <t>960 c</t>
  </si>
  <si>
    <t>demontáž laboratorních stolů  dl.3,8m  vč.koncových prvků, uschování dle pokynů investora</t>
  </si>
  <si>
    <t>960 d</t>
  </si>
  <si>
    <t xml:space="preserve">demontáž +zpětná montáž  laboratorních stolů  dl.2,4m  vč.koncových prvků  </t>
  </si>
  <si>
    <t>960 e</t>
  </si>
  <si>
    <t>demontáž +zpětná montáž digestoře vč.koncových prvků</t>
  </si>
  <si>
    <t>960 f</t>
  </si>
  <si>
    <t>demontáž +zpětná montáž stolů vč.skříněk</t>
  </si>
  <si>
    <t>960 g</t>
  </si>
  <si>
    <t>demontáž  stolů vč.skříněk, uschování dle pokynů investora</t>
  </si>
  <si>
    <t>960 p</t>
  </si>
  <si>
    <t>demontáž a zpětná montáž rastrového podhledu - kompl.dod+mtz</t>
  </si>
  <si>
    <t>chodba : 30</t>
  </si>
  <si>
    <t>960 s</t>
  </si>
  <si>
    <t>bourání střešních vrstev cca 600/500mm</t>
  </si>
  <si>
    <t>960 v</t>
  </si>
  <si>
    <t>demontáž doplňkových prvků soc.zařízení (koše, mýdlenky, zásobníky na WC papír a ručníky,osušovače ), uschování dle pokynů investora</t>
  </si>
  <si>
    <t>999281105R00</t>
  </si>
  <si>
    <t xml:space="preserve">Přesun hmot pro opravy a údržbu objektů pro opravy a údržbu dosavadních objektů včetně vnějších plášťů_x000D_
 výšky do 6 m,  </t>
  </si>
  <si>
    <t>801-4</t>
  </si>
  <si>
    <t>POL7_</t>
  </si>
  <si>
    <t>oborů 801, 803, 811 a 812</t>
  </si>
  <si>
    <t xml:space="preserve">Hmotnosti z položek s pořadovými čísly: : </t>
  </si>
  <si>
    <t xml:space="preserve">1,2,3,5,6,7,9,10,11,12,13,15,16,20,27,36, : </t>
  </si>
  <si>
    <t>Součet: : 5,14455</t>
  </si>
  <si>
    <t>711212000RW2</t>
  </si>
  <si>
    <t>Izolace proti netlakové vodě - nátěry a stěrky nátěr podkladní pod hydroizolační stěrky</t>
  </si>
  <si>
    <t>800-711</t>
  </si>
  <si>
    <t>711212002RW1</t>
  </si>
  <si>
    <t>Izolace proti netlakové vodě - nátěry a stěrky stěrka hydroizolační  proti vlkosti a tlakové vodě</t>
  </si>
  <si>
    <t>dvouvrstvá</t>
  </si>
  <si>
    <t>,15*(1,1*4+1,4*2+2,075*2)</t>
  </si>
  <si>
    <t>711212601RW1</t>
  </si>
  <si>
    <t>Izolace proti netlakové vodě - nátěry a stěrky doplňky_x000D_
 těsnicí pás do spoje podlaha stěna š 120 mm</t>
  </si>
  <si>
    <t>m</t>
  </si>
  <si>
    <t>(1,1*4+1,4*2+2,075*2)+,15*8</t>
  </si>
  <si>
    <t>711212602RW1</t>
  </si>
  <si>
    <t>Izolace proti netlakové vodě - nátěry a stěrky doplňky_x000D_
 těsnicí roh do spoje podlaha stěna</t>
  </si>
  <si>
    <t>998711101R00</t>
  </si>
  <si>
    <t>Přesun hmot pro izolace proti vodě Přesun hmot pro izolace proti vodě, výšky do 6 m</t>
  </si>
  <si>
    <t>50 m vodorovně měřeno od těžiště půdorysné plochy skládky do těžiště půdorysné plochy objektu</t>
  </si>
  <si>
    <t xml:space="preserve">51,52,53,54, : </t>
  </si>
  <si>
    <t>Součet: : 0,02390</t>
  </si>
  <si>
    <t>713121111RT1</t>
  </si>
  <si>
    <t>Montáž tepelné izolace podlah  jednovrstvá, bez dodávky materiálu</t>
  </si>
  <si>
    <t>L : 17,0*2</t>
  </si>
  <si>
    <t>713191100RT9</t>
  </si>
  <si>
    <t>Izolace tepelné běžných konstrukcí - doplňky položení izolační fólie, včetně dodávky materiálu</t>
  </si>
  <si>
    <t>713191221R00</t>
  </si>
  <si>
    <t>Izolace tepelné běžných konstrukcí - doplňky obložení stěn pásky 100 mm, včetně dodávky materiálu</t>
  </si>
  <si>
    <t>1S118 : 5,3*2+5,65*2+,3*2</t>
  </si>
  <si>
    <t>28375300.AR</t>
  </si>
  <si>
    <t>podložka pod podlahu izolační; extrudovaný polystyren; tl. 5,0 mm; součinitel tepelné vodivosti 0,045 W/mK; obj. hmotnost 34,00 kg/m3</t>
  </si>
  <si>
    <t>SPCM</t>
  </si>
  <si>
    <t>L : 17,0*1,02</t>
  </si>
  <si>
    <t>28375410.AR</t>
  </si>
  <si>
    <t>deska izolační střešní, tepelně izol.; extrudovaný polystyren; povrch hladký; polodrážka; tl. 30,0 mm; součinitel tepelné vodivosti 0,030 W/mK; obj. hmotnost 30,00 kg/m3</t>
  </si>
  <si>
    <t>pevnost v tlaku 500kPa</t>
  </si>
  <si>
    <t>L : 17,0*,08*1,02</t>
  </si>
  <si>
    <t>998713101R00</t>
  </si>
  <si>
    <t>Přesun hmot pro izolace tepelné v objektech výšky do 6 m</t>
  </si>
  <si>
    <t>50 m vodorovně</t>
  </si>
  <si>
    <t xml:space="preserve">57,59,60, : </t>
  </si>
  <si>
    <t>Součet: : 0,04890</t>
  </si>
  <si>
    <t>ZTI (dle samostatného rozpočtu)</t>
  </si>
  <si>
    <t>Ústřední vytápění (dle samostatného rozpočtu)</t>
  </si>
  <si>
    <t>..poznámka</t>
  </si>
  <si>
    <t>výrobky jsou oceněny  kompletní vč. povrch.úprav,kování, kotvení a veškerých souvisejících prvků dle výpisu výrobků</t>
  </si>
  <si>
    <t>vč.přesunu hmot,vč.zabudování</t>
  </si>
  <si>
    <t>T 1</t>
  </si>
  <si>
    <t>T1- dřevěné vnitřní dveře 900/2000mm, kompl.dod+mtz dle výpisu výrobků</t>
  </si>
  <si>
    <t>T 2</t>
  </si>
  <si>
    <t>T2- dřevěné vnitřní dveře 700/2000mm, kompl.dod+mtz dle výpisu výrobků</t>
  </si>
  <si>
    <t>Z 1</t>
  </si>
  <si>
    <t>Z1-  dveře z ocelového plechu (1000+600)/2550mm, kompl.dod+mtz dle výpisu výrobků</t>
  </si>
  <si>
    <t>.poznámka</t>
  </si>
  <si>
    <t>podhledy jsou oceněny  kompletní vč. povrch.úprav, kotvení a veškerých souvisejících prvků dle výpisu výrobků</t>
  </si>
  <si>
    <t>P1</t>
  </si>
  <si>
    <t>P1- podhled SDK - kompl.dod+mtz dle výpisu, vč. nutných úprav  pro svítidla,reproduktory atd.</t>
  </si>
  <si>
    <t>P1 d</t>
  </si>
  <si>
    <t>revizní dvířka 400/400mm systémová ,Al rámeček do SDK podhledu  kompl.dod+mtz</t>
  </si>
  <si>
    <t>P2</t>
  </si>
  <si>
    <t>P2- akustický  podhled  - kompl.dod+mtz dle výpisu, vč. nutných úprav  pro svítidla,reproduktory atd.</t>
  </si>
  <si>
    <t>771101210RT1</t>
  </si>
  <si>
    <t>Příprava podkladu pod dlažby penetrace podkladu pod dlažby</t>
  </si>
  <si>
    <t>800-771</t>
  </si>
  <si>
    <t>4,04+,08*2,075</t>
  </si>
  <si>
    <t>771475014RV1</t>
  </si>
  <si>
    <t>Montáž soklíků z dlaždic keramických výšky 100 mm, soklíků vodorovných, kladených do flexibilního tmele</t>
  </si>
  <si>
    <t>1S107 : 2,075</t>
  </si>
  <si>
    <t>771575109RV1</t>
  </si>
  <si>
    <t>Montáž podlah z dlaždic keramických 300 x 300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</si>
  <si>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</si>
  <si>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</si>
  <si>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</si>
  <si>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(1,1*4+1,4*2+2,075*2)</t>
  </si>
  <si>
    <t>771579791R00</t>
  </si>
  <si>
    <t>Příplatky k položkám montáže podlah keramických příplatek za plochu podlah keramických do 5 m2 jednotlivě</t>
  </si>
  <si>
    <t>59764203R</t>
  </si>
  <si>
    <t>dlažba keramická š = 300 mm; l = 300 mm; h = 9,0 mm; povrch matný; pro interiér i exteriér</t>
  </si>
  <si>
    <t>4,04*1,1</t>
  </si>
  <si>
    <t>59764241R</t>
  </si>
  <si>
    <t>dlažba keramická sokl; š = 80 mm; l = 300 mm; h = 9,0 mm; povrch matný; pro interiér i exteriér</t>
  </si>
  <si>
    <t xml:space="preserve">  2,075/,3*1,1</t>
  </si>
  <si>
    <t>8</t>
  </si>
  <si>
    <t>998771101R00</t>
  </si>
  <si>
    <t>Přesun hmot pro podlahy z dlaždic v objektech výšky do 6 m</t>
  </si>
  <si>
    <t xml:space="preserve">73,74,75,76,78,79, : </t>
  </si>
  <si>
    <t>Součet: : 0,10689</t>
  </si>
  <si>
    <t>771111122R00</t>
  </si>
  <si>
    <t>Doplňkové práce při kladení dlažeb Montáž podlahových lišt přechodových</t>
  </si>
  <si>
    <t>1,6+,9*2</t>
  </si>
  <si>
    <t>776421100RUx</t>
  </si>
  <si>
    <t>Lepení podlahových soklíků z linolea  včetně dodávky soklíku vhodného  pro antistatické linoleum</t>
  </si>
  <si>
    <t>1S113 : 3,75*2+4,45*2-1,6</t>
  </si>
  <si>
    <t>1103a : 6,0-1,7-1,0</t>
  </si>
  <si>
    <t>77652</t>
  </si>
  <si>
    <t>Podlaha povlaková z linolea antistatického  tl. 2,5mm -kompl.dod+mtz, dle tech.specifikací a standardů</t>
  </si>
  <si>
    <t>vč.vodivé vrstvy</t>
  </si>
  <si>
    <t>553700</t>
  </si>
  <si>
    <t>ukončovací nerez L profil  prorůzné druhy podlah</t>
  </si>
  <si>
    <t>3,4*1,1</t>
  </si>
  <si>
    <t>998776101R00</t>
  </si>
  <si>
    <t>Přesun hmot pro podlahy povlakové v objektech výšky do 6 m</t>
  </si>
  <si>
    <t>800-775</t>
  </si>
  <si>
    <t>vodorovně do 50 m</t>
  </si>
  <si>
    <t xml:space="preserve">82,84, : </t>
  </si>
  <si>
    <t>Součet: : 0,00455</t>
  </si>
  <si>
    <t>777553010R00</t>
  </si>
  <si>
    <t>800-773</t>
  </si>
  <si>
    <t>POL1_7</t>
  </si>
  <si>
    <t>777553210R00</t>
  </si>
  <si>
    <t>Podlahy ze stěrky silikátové s disperzí Doplňující práce pro podlahy ze stěrek silikátových vyrovnání podlah samonivelační hmotou na bázi cementu  tl. 2mm</t>
  </si>
  <si>
    <t>776421</t>
  </si>
  <si>
    <t>systémový podlahový fabion v.6cm  lepený k podlaze kompl.dod+mtz</t>
  </si>
  <si>
    <t>včetně vytažení a nalepení povlakové krytiny na stěnu.</t>
  </si>
  <si>
    <t>1S118 : 5,3*2+5,65*2-,45-,9</t>
  </si>
  <si>
    <t>777 S</t>
  </si>
  <si>
    <t>stěrka okolná tekutému dusíku-stěrkový systém  tl.5mm kompl.dod+mtz dle skladby S, (finální lak,uzavírací vrstva,nosná+elastická vrstva,penetrace)</t>
  </si>
  <si>
    <t>včetně penetračního nátěu, dvou vrstev samonivelační stěrky a barevného nátěru.</t>
  </si>
  <si>
    <t>1S118 : (5,3*2+5,65*2-,45-,9)*,06</t>
  </si>
  <si>
    <t>777sp</t>
  </si>
  <si>
    <t>Spára  podlaha - stěna  polyuretan.tmelem dod+mtz</t>
  </si>
  <si>
    <t>998777101R00</t>
  </si>
  <si>
    <t>Přesun hmot pro podlahy syntetické v objektech výšky do 6 m</t>
  </si>
  <si>
    <t xml:space="preserve">86,87,88,89,90, : </t>
  </si>
  <si>
    <t>Součet: : 0,11739</t>
  </si>
  <si>
    <t>781101210RT1</t>
  </si>
  <si>
    <t>Příprava podkladu pod obklady penetrace podkladu pod obklady</t>
  </si>
  <si>
    <t>včetně dodávky materiálu.</t>
  </si>
  <si>
    <t>781475114RT6</t>
  </si>
  <si>
    <t>Montáž obkladů vnitřních z dlaždic keramických kladených do tmele 200 x 200 mm,  , kladených do flexibilního tmele</t>
  </si>
  <si>
    <t>781475116RT6</t>
  </si>
  <si>
    <t>Montáž obkladů vnitřních z dlaždic keramických kladených do tmele 300 x 300 mm,  , kladených do flexibilního tmele</t>
  </si>
  <si>
    <t>2,4*(1,1*2+1,4*2)-,7*2,0</t>
  </si>
  <si>
    <t>2,4*(2,075+,25)</t>
  </si>
  <si>
    <t>597813600R</t>
  </si>
  <si>
    <t>obklad keramický š = 198 mm; l = 198 mm; h = 6,5 mm; pro interiér; barva bílá; mat</t>
  </si>
  <si>
    <t>12*1,05</t>
  </si>
  <si>
    <t>597813720R</t>
  </si>
  <si>
    <t>obklad keramický š = 198 mm; l = 398 mm; h = 7,0 mm; pro interiér; barva bílá; mat</t>
  </si>
  <si>
    <t xml:space="preserve">  2,4*(1,1*2+1,4*2)-,7*2,0</t>
  </si>
  <si>
    <t xml:space="preserve">  2,4*(2,075+,25)</t>
  </si>
  <si>
    <t>16,18*1,05</t>
  </si>
  <si>
    <t>998781101R00</t>
  </si>
  <si>
    <t>Přesun hmot pro obklady keramické v objektech výšky do 6 m</t>
  </si>
  <si>
    <t xml:space="preserve">92,93,94,95,96, : </t>
  </si>
  <si>
    <t>Součet: : 0,52818</t>
  </si>
  <si>
    <t>783881260R00</t>
  </si>
  <si>
    <t>Nátěry betonových podlah akrylátové penetrace + 2x nátěr akrylátový</t>
  </si>
  <si>
    <t>800-783</t>
  </si>
  <si>
    <t>1S118 : ,06*,45+,3*2</t>
  </si>
  <si>
    <t>783903811R00</t>
  </si>
  <si>
    <t>Ostatní práce odmaštění chemickými rozpuštědly</t>
  </si>
  <si>
    <t>784191101R00</t>
  </si>
  <si>
    <t>Příprava povrchu Penetrace (napouštění) podkladu disperzní, jednonásobná</t>
  </si>
  <si>
    <t>800-784</t>
  </si>
  <si>
    <t>784442001RT2</t>
  </si>
  <si>
    <t>stěny : 310</t>
  </si>
  <si>
    <t>strop : 7</t>
  </si>
  <si>
    <t>792</t>
  </si>
  <si>
    <t>Interiér (dle samostatného rozpočtu)</t>
  </si>
  <si>
    <t>V1</t>
  </si>
  <si>
    <t>V1 akustický obklad, kompl.dodávka a montáž dle výpisu výrobků</t>
  </si>
  <si>
    <t>POL12_1</t>
  </si>
  <si>
    <t>V2</t>
  </si>
  <si>
    <t>V2 příprava pro stínící kabely, kompl.dodávka a montáž dle výpisu výrobků</t>
  </si>
  <si>
    <t>796</t>
  </si>
  <si>
    <t>Technické plyny (dle samostat.rozpočtu)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</si>
  <si>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</si>
  <si>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</si>
  <si>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</si>
  <si>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</si>
  <si>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</si>
  <si>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VZT (dle samostatného rozpočtu)</t>
  </si>
  <si>
    <t>241</t>
  </si>
  <si>
    <t>Chlazení  (dle samostatného rozpočtu)</t>
  </si>
  <si>
    <t>360</t>
  </si>
  <si>
    <t>MaR (dle samostatného rozpočtu)</t>
  </si>
  <si>
    <t>421</t>
  </si>
  <si>
    <t>UOCHV (dle samostat.rozpočtu)</t>
  </si>
  <si>
    <t>979990001R00</t>
  </si>
  <si>
    <t>Poplatek za skládku stavební suti</t>
  </si>
  <si>
    <t xml:space="preserve">Demontážní hmotnosti z položek s pořadovými čísly: : </t>
  </si>
  <si>
    <t xml:space="preserve">21,22,23,24,25,27,28,29,37, : </t>
  </si>
  <si>
    <t>Součet: : 14,45631-2,0226</t>
  </si>
  <si>
    <t>979990110R00</t>
  </si>
  <si>
    <t>Poplatek za skládku suti - SDK,izolace....</t>
  </si>
  <si>
    <t xml:space="preserve">30,31,32,33,34,35,36 : </t>
  </si>
  <si>
    <t>Součet: : 2,0226</t>
  </si>
  <si>
    <t>979081111R00</t>
  </si>
  <si>
    <t>Odvoz suti a vybouraných hmot na skládku Odvoz suti a vybour. hmot na skládku do 1 km</t>
  </si>
  <si>
    <t>POL8_</t>
  </si>
  <si>
    <t>Včetně naložení na dopravní prostředek a složení na skládku, bez poplatku za skládku.</t>
  </si>
  <si>
    <t xml:space="preserve">21,22,23,24,25,27,28,29,30,31,32,33,34,35,36,37, : </t>
  </si>
  <si>
    <t>Součet: : 14,45631</t>
  </si>
  <si>
    <t>979081121R00</t>
  </si>
  <si>
    <t>Odvoz suti a vybouraných hmot na skládku Příplatek k odvozu za každý další 1 km</t>
  </si>
  <si>
    <t>Součet: : 202,38841</t>
  </si>
  <si>
    <t>979082111R00</t>
  </si>
  <si>
    <t>Vnitrostaveništní doprava suti a vybouraných hmot Vnitrostaveništní doprava suti do 10 m</t>
  </si>
  <si>
    <t>Včetně případného složení na staveništní deponii.</t>
  </si>
  <si>
    <t>979082121R00</t>
  </si>
  <si>
    <t>Vnitrostaveništní doprava suti a vybouraných hmot Příplatek k vnitrost. dopravě suti za dalších 5 m</t>
  </si>
  <si>
    <t>Součet: : 43,36894</t>
  </si>
  <si>
    <t>podlahy</t>
  </si>
  <si>
    <t>JKSO:</t>
  </si>
  <si>
    <t>926</t>
  </si>
  <si>
    <t>Rekonstrukce</t>
  </si>
  <si>
    <t>JKSO</t>
  </si>
  <si>
    <t xml:space="preserve"> m2</t>
  </si>
  <si>
    <t/>
  </si>
  <si>
    <t>JKSOChar</t>
  </si>
  <si>
    <t>ostatní stavební akce</t>
  </si>
  <si>
    <t>JKSOAkce</t>
  </si>
  <si>
    <t>Malby z malířských směsí Malba disperzní interiérová, výška do 3,8 m</t>
  </si>
  <si>
    <t>Podlahy ze stěrky silikátové s disperzí Doplňující práce pro podlahy ze stěrek silikátových Penetrace savého podkladu disperzí pod nivelační hmotu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</si>
</sst>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0" fillId="0" borderId="18" xfId="0" applyBorder="1" applyAlignment="1">
      <alignment vertical="top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AegEIcQUAdtWUqjFEkA8yBoFbz9AKCXUt7V1op9ULfmasYysKbXMnbfNSkU6wl68toZFwgzyMDlL+U93Ba6HFg==" saltValue="8L7JIwVcinvkJ2kyzaM1Z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5"/>
  <sheetViews>
    <sheetView showGridLines="0" topLeftCell="B64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00" t="s">
        <v>41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 x14ac:dyDescent="0.2">
      <c r="A2" s="3"/>
      <c r="B2" s="74" t="s">
        <v>22</v>
      </c>
      <c r="C2" s="75"/>
      <c r="D2" s="76" t="s">
        <v>43</v>
      </c>
      <c r="E2" s="209" t="s">
        <v>44</v>
      </c>
      <c r="F2" s="210"/>
      <c r="G2" s="210"/>
      <c r="H2" s="210"/>
      <c r="I2" s="210"/>
      <c r="J2" s="211"/>
      <c r="O2" s="2"/>
    </row>
    <row r="3" spans="1:15" ht="27" hidden="1" customHeight="1" x14ac:dyDescent="0.2">
      <c r="A3" s="3"/>
      <c r="B3" s="77"/>
      <c r="C3" s="75"/>
      <c r="D3" s="78"/>
      <c r="E3" s="212"/>
      <c r="F3" s="213"/>
      <c r="G3" s="213"/>
      <c r="H3" s="213"/>
      <c r="I3" s="213"/>
      <c r="J3" s="214"/>
    </row>
    <row r="4" spans="1:15" ht="23.25" customHeight="1" x14ac:dyDescent="0.2">
      <c r="A4" s="3"/>
      <c r="B4" s="79"/>
      <c r="C4" s="80"/>
      <c r="D4" s="81"/>
      <c r="E4" s="223"/>
      <c r="F4" s="223"/>
      <c r="G4" s="223"/>
      <c r="H4" s="223"/>
      <c r="I4" s="223"/>
      <c r="J4" s="224"/>
    </row>
    <row r="5" spans="1:15" ht="24" customHeight="1" x14ac:dyDescent="0.2">
      <c r="A5" s="3"/>
      <c r="B5" s="42" t="s">
        <v>42</v>
      </c>
      <c r="C5" s="4"/>
      <c r="D5" s="82" t="s">
        <v>45</v>
      </c>
      <c r="E5" s="25"/>
      <c r="F5" s="25"/>
      <c r="G5" s="25"/>
      <c r="H5" s="26" t="s">
        <v>40</v>
      </c>
      <c r="I5" s="82" t="s">
        <v>49</v>
      </c>
      <c r="J5" s="10"/>
    </row>
    <row r="6" spans="1:15" ht="15.75" customHeight="1" x14ac:dyDescent="0.2">
      <c r="A6" s="3"/>
      <c r="B6" s="37"/>
      <c r="C6" s="25"/>
      <c r="D6" s="82" t="s">
        <v>46</v>
      </c>
      <c r="E6" s="25"/>
      <c r="F6" s="25"/>
      <c r="G6" s="25"/>
      <c r="H6" s="26" t="s">
        <v>34</v>
      </c>
      <c r="I6" s="82" t="s">
        <v>50</v>
      </c>
      <c r="J6" s="10"/>
    </row>
    <row r="7" spans="1:15" ht="15.75" customHeight="1" x14ac:dyDescent="0.2">
      <c r="A7" s="3"/>
      <c r="B7" s="38"/>
      <c r="C7" s="84" t="s">
        <v>48</v>
      </c>
      <c r="D7" s="83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85" t="s">
        <v>51</v>
      </c>
      <c r="E8" s="4"/>
      <c r="F8" s="4"/>
      <c r="G8" s="41"/>
      <c r="H8" s="26" t="s">
        <v>40</v>
      </c>
      <c r="I8" s="82" t="s">
        <v>54</v>
      </c>
      <c r="J8" s="10"/>
    </row>
    <row r="9" spans="1:15" ht="15.75" hidden="1" customHeight="1" x14ac:dyDescent="0.2">
      <c r="A9" s="3"/>
      <c r="B9" s="3"/>
      <c r="C9" s="4"/>
      <c r="D9" s="85" t="s">
        <v>52</v>
      </c>
      <c r="E9" s="4"/>
      <c r="F9" s="4"/>
      <c r="G9" s="41"/>
      <c r="H9" s="26" t="s">
        <v>34</v>
      </c>
      <c r="I9" s="82" t="s">
        <v>55</v>
      </c>
      <c r="J9" s="10"/>
    </row>
    <row r="10" spans="1:15" ht="15.75" hidden="1" customHeight="1" x14ac:dyDescent="0.2">
      <c r="A10" s="3"/>
      <c r="B10" s="47"/>
      <c r="C10" s="84" t="s">
        <v>48</v>
      </c>
      <c r="D10" s="86" t="s">
        <v>53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16"/>
      <c r="E11" s="216"/>
      <c r="F11" s="216"/>
      <c r="G11" s="216"/>
      <c r="H11" s="26" t="s">
        <v>40</v>
      </c>
      <c r="I11" s="88"/>
      <c r="J11" s="10"/>
    </row>
    <row r="12" spans="1:15" ht="15.75" customHeight="1" x14ac:dyDescent="0.2">
      <c r="A12" s="3"/>
      <c r="B12" s="37"/>
      <c r="C12" s="25"/>
      <c r="D12" s="221"/>
      <c r="E12" s="221"/>
      <c r="F12" s="221"/>
      <c r="G12" s="221"/>
      <c r="H12" s="26" t="s">
        <v>34</v>
      </c>
      <c r="I12" s="88"/>
      <c r="J12" s="10"/>
    </row>
    <row r="13" spans="1:15" ht="15.75" customHeight="1" x14ac:dyDescent="0.2">
      <c r="A13" s="3"/>
      <c r="B13" s="38"/>
      <c r="C13" s="87"/>
      <c r="D13" s="222"/>
      <c r="E13" s="222"/>
      <c r="F13" s="222"/>
      <c r="G13" s="222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15"/>
      <c r="F15" s="215"/>
      <c r="G15" s="217"/>
      <c r="H15" s="217"/>
      <c r="I15" s="217" t="s">
        <v>29</v>
      </c>
      <c r="J15" s="218"/>
    </row>
    <row r="16" spans="1:15" ht="23.25" customHeight="1" x14ac:dyDescent="0.2">
      <c r="A16" s="144" t="s">
        <v>24</v>
      </c>
      <c r="B16" s="52" t="s">
        <v>24</v>
      </c>
      <c r="C16" s="53"/>
      <c r="D16" s="54"/>
      <c r="E16" s="206"/>
      <c r="F16" s="207"/>
      <c r="G16" s="206"/>
      <c r="H16" s="207"/>
      <c r="I16" s="206">
        <f>SUMIF(F51:F81,A16,I51:I81)+SUMIF(F51:F81,"PSU",I51:I81)</f>
        <v>0</v>
      </c>
      <c r="J16" s="208"/>
    </row>
    <row r="17" spans="1:10" ht="23.25" customHeight="1" x14ac:dyDescent="0.2">
      <c r="A17" s="144" t="s">
        <v>25</v>
      </c>
      <c r="B17" s="52" t="s">
        <v>25</v>
      </c>
      <c r="C17" s="53"/>
      <c r="D17" s="54"/>
      <c r="E17" s="206"/>
      <c r="F17" s="207"/>
      <c r="G17" s="206"/>
      <c r="H17" s="207"/>
      <c r="I17" s="206">
        <f>SUMIF(F51:F81,A17,I51:I81)</f>
        <v>0</v>
      </c>
      <c r="J17" s="208"/>
    </row>
    <row r="18" spans="1:10" ht="23.25" customHeight="1" x14ac:dyDescent="0.2">
      <c r="A18" s="144" t="s">
        <v>26</v>
      </c>
      <c r="B18" s="52" t="s">
        <v>26</v>
      </c>
      <c r="C18" s="53"/>
      <c r="D18" s="54"/>
      <c r="E18" s="206"/>
      <c r="F18" s="207"/>
      <c r="G18" s="206"/>
      <c r="H18" s="207"/>
      <c r="I18" s="206">
        <f>SUMIF(F51:F81,A18,I51:I81)</f>
        <v>0</v>
      </c>
      <c r="J18" s="208"/>
    </row>
    <row r="19" spans="1:10" ht="23.25" customHeight="1" x14ac:dyDescent="0.2">
      <c r="A19" s="144" t="s">
        <v>131</v>
      </c>
      <c r="B19" s="52" t="s">
        <v>27</v>
      </c>
      <c r="C19" s="53"/>
      <c r="D19" s="54"/>
      <c r="E19" s="206"/>
      <c r="F19" s="207"/>
      <c r="G19" s="206"/>
      <c r="H19" s="207"/>
      <c r="I19" s="206">
        <f>SUMIF(F51:F81,A19,I51:I81)</f>
        <v>0</v>
      </c>
      <c r="J19" s="208"/>
    </row>
    <row r="20" spans="1:10" ht="23.25" customHeight="1" x14ac:dyDescent="0.2">
      <c r="A20" s="144" t="s">
        <v>130</v>
      </c>
      <c r="B20" s="52" t="s">
        <v>28</v>
      </c>
      <c r="C20" s="53"/>
      <c r="D20" s="54"/>
      <c r="E20" s="206"/>
      <c r="F20" s="207"/>
      <c r="G20" s="206"/>
      <c r="H20" s="207"/>
      <c r="I20" s="206">
        <f>SUMIF(F51:F81,A20,I51:I81)</f>
        <v>0</v>
      </c>
      <c r="J20" s="208"/>
    </row>
    <row r="21" spans="1:10" ht="23.25" customHeight="1" x14ac:dyDescent="0.2">
      <c r="A21" s="3"/>
      <c r="B21" s="69" t="s">
        <v>29</v>
      </c>
      <c r="C21" s="70"/>
      <c r="D21" s="71"/>
      <c r="E21" s="219"/>
      <c r="F21" s="220"/>
      <c r="G21" s="219"/>
      <c r="H21" s="220"/>
      <c r="I21" s="219">
        <f>SUM(I16:J20)</f>
        <v>0</v>
      </c>
      <c r="J21" s="230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/>
      <c r="B23" s="52" t="s">
        <v>12</v>
      </c>
      <c r="C23" s="53"/>
      <c r="D23" s="54"/>
      <c r="E23" s="55">
        <v>15</v>
      </c>
      <c r="F23" s="56" t="s">
        <v>0</v>
      </c>
      <c r="G23" s="228">
        <f>ZakladDPHSniVypocet</f>
        <v>0</v>
      </c>
      <c r="H23" s="229"/>
      <c r="I23" s="229"/>
      <c r="J23" s="57" t="str">
        <f t="shared" ref="J23:J28" si="0">Mena</f>
        <v>CZK</v>
      </c>
    </row>
    <row r="24" spans="1:10" ht="23.25" hidden="1" customHeight="1" x14ac:dyDescent="0.2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226">
        <f>I23*E23/100</f>
        <v>0</v>
      </c>
      <c r="H24" s="227"/>
      <c r="I24" s="227"/>
      <c r="J24" s="57" t="str">
        <f t="shared" si="0"/>
        <v>CZK</v>
      </c>
    </row>
    <row r="25" spans="1:10" ht="23.25" customHeight="1" x14ac:dyDescent="0.2">
      <c r="A25" s="3"/>
      <c r="B25" s="52" t="s">
        <v>14</v>
      </c>
      <c r="C25" s="53"/>
      <c r="D25" s="54"/>
      <c r="E25" s="55">
        <v>21</v>
      </c>
      <c r="F25" s="56" t="s">
        <v>0</v>
      </c>
      <c r="G25" s="228">
        <f>ZakladDPHZaklVypocet</f>
        <v>0</v>
      </c>
      <c r="H25" s="229"/>
      <c r="I25" s="229"/>
      <c r="J25" s="57" t="str">
        <f t="shared" si="0"/>
        <v>CZK</v>
      </c>
    </row>
    <row r="26" spans="1:10" ht="23.25" hidden="1" customHeight="1" x14ac:dyDescent="0.2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203">
        <f>I25*E25/100</f>
        <v>0</v>
      </c>
      <c r="H26" s="204"/>
      <c r="I26" s="204"/>
      <c r="J26" s="51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205">
        <f>CenaCelkemBezDPH-(ZakladDPHSni+ZakladDPHZakl)</f>
        <v>0</v>
      </c>
      <c r="H27" s="205"/>
      <c r="I27" s="205"/>
      <c r="J27" s="58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1" t="s">
        <v>23</v>
      </c>
      <c r="C28" s="122"/>
      <c r="D28" s="122"/>
      <c r="E28" s="123"/>
      <c r="F28" s="124"/>
      <c r="G28" s="232">
        <f>IF(A28&gt;50, ROUNDUP(A27, 0), ROUNDDOWN(A27, 0))</f>
        <v>0</v>
      </c>
      <c r="H28" s="232"/>
      <c r="I28" s="232"/>
      <c r="J28" s="125" t="str">
        <f t="shared" si="0"/>
        <v>CZK</v>
      </c>
    </row>
    <row r="29" spans="1:10" ht="27.75" hidden="1" customHeight="1" thickBot="1" x14ac:dyDescent="0.25">
      <c r="A29" s="3"/>
      <c r="B29" s="121" t="s">
        <v>35</v>
      </c>
      <c r="C29" s="126"/>
      <c r="D29" s="126"/>
      <c r="E29" s="126"/>
      <c r="F29" s="126"/>
      <c r="G29" s="231">
        <f>ZakladDPHSni+DPHSni+ZakladDPHZakl+DPHZakl+Zaokrouhleni</f>
        <v>0</v>
      </c>
      <c r="H29" s="231"/>
      <c r="I29" s="231"/>
      <c r="J29" s="127" t="s">
        <v>66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43273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225" t="s">
        <v>2</v>
      </c>
      <c r="E35" s="22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3">
        <v>1</v>
      </c>
      <c r="B39" s="104" t="s">
        <v>56</v>
      </c>
      <c r="C39" s="233"/>
      <c r="D39" s="234"/>
      <c r="E39" s="234"/>
      <c r="F39" s="105">
        <f>'00 0 Naklady'!AE12+'SO 310 1o Pol'!AE327</f>
        <v>0</v>
      </c>
      <c r="G39" s="106">
        <f>'00 0 Naklady'!AF12+'SO 310 1o Pol'!AF327</f>
        <v>0</v>
      </c>
      <c r="H39" s="107"/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3">
        <v>2</v>
      </c>
      <c r="B40" s="110" t="s">
        <v>57</v>
      </c>
      <c r="C40" s="235" t="s">
        <v>58</v>
      </c>
      <c r="D40" s="236"/>
      <c r="E40" s="236"/>
      <c r="F40" s="111">
        <f>'00 0 Naklady'!AE12</f>
        <v>0</v>
      </c>
      <c r="G40" s="112">
        <f>'00 0 Naklady'!AF12</f>
        <v>0</v>
      </c>
      <c r="H40" s="112"/>
      <c r="I40" s="113">
        <f>F40+G40+H40</f>
        <v>0</v>
      </c>
      <c r="J40" s="114" t="str">
        <f>IF(CenaCelkemVypocet=0,"",I40/CenaCelkemVypocet*100)</f>
        <v/>
      </c>
    </row>
    <row r="41" spans="1:10" ht="25.5" customHeight="1" x14ac:dyDescent="0.2">
      <c r="A41" s="93">
        <v>3</v>
      </c>
      <c r="B41" s="115" t="s">
        <v>59</v>
      </c>
      <c r="C41" s="233" t="s">
        <v>60</v>
      </c>
      <c r="D41" s="234"/>
      <c r="E41" s="234"/>
      <c r="F41" s="116">
        <f>'00 0 Naklady'!AE12</f>
        <v>0</v>
      </c>
      <c r="G41" s="107">
        <f>'00 0 Naklady'!AF12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3">
        <v>2</v>
      </c>
      <c r="B42" s="110" t="s">
        <v>61</v>
      </c>
      <c r="C42" s="235" t="s">
        <v>62</v>
      </c>
      <c r="D42" s="236"/>
      <c r="E42" s="236"/>
      <c r="F42" s="111">
        <f>'SO 310 1o Pol'!AE327</f>
        <v>0</v>
      </c>
      <c r="G42" s="112">
        <f>'SO 310 1o Pol'!AF327</f>
        <v>0</v>
      </c>
      <c r="H42" s="112"/>
      <c r="I42" s="113">
        <f>F42+G42+H42</f>
        <v>0</v>
      </c>
      <c r="J42" s="114" t="str">
        <f>IF(CenaCelkemVypocet=0,"",I42/CenaCelkemVypocet*100)</f>
        <v/>
      </c>
    </row>
    <row r="43" spans="1:10" ht="25.5" customHeight="1" x14ac:dyDescent="0.2">
      <c r="A43" s="93">
        <v>3</v>
      </c>
      <c r="B43" s="115" t="s">
        <v>63</v>
      </c>
      <c r="C43" s="233" t="s">
        <v>64</v>
      </c>
      <c r="D43" s="234"/>
      <c r="E43" s="234"/>
      <c r="F43" s="116">
        <f>'SO 310 1o Pol'!AE327</f>
        <v>0</v>
      </c>
      <c r="G43" s="107">
        <f>'SO 310 1o Pol'!AF327</f>
        <v>0</v>
      </c>
      <c r="H43" s="107"/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3"/>
      <c r="B44" s="237" t="s">
        <v>65</v>
      </c>
      <c r="C44" s="238"/>
      <c r="D44" s="238"/>
      <c r="E44" s="238"/>
      <c r="F44" s="117">
        <f>SUMIF(A39:A43,"=1",F39:F43)</f>
        <v>0</v>
      </c>
      <c r="G44" s="118">
        <f>SUMIF(A39:A43,"=1",G39:G43)</f>
        <v>0</v>
      </c>
      <c r="H44" s="118">
        <f>SUMIF(A39:A43,"=1",H39:H43)</f>
        <v>0</v>
      </c>
      <c r="I44" s="119">
        <f>SUMIF(A39:A43,"=1",I39:I43)</f>
        <v>0</v>
      </c>
      <c r="J44" s="120">
        <f>SUMIF(A39:A43,"=1",J39:J43)</f>
        <v>0</v>
      </c>
    </row>
    <row r="48" spans="1:10" ht="15.75" x14ac:dyDescent="0.25">
      <c r="B48" s="128" t="s">
        <v>67</v>
      </c>
    </row>
    <row r="50" spans="1:10" ht="25.5" customHeight="1" x14ac:dyDescent="0.2">
      <c r="A50" s="129"/>
      <c r="B50" s="132" t="s">
        <v>17</v>
      </c>
      <c r="C50" s="132" t="s">
        <v>5</v>
      </c>
      <c r="D50" s="133"/>
      <c r="E50" s="133"/>
      <c r="F50" s="134" t="s">
        <v>68</v>
      </c>
      <c r="G50" s="134"/>
      <c r="H50" s="134"/>
      <c r="I50" s="134" t="s">
        <v>29</v>
      </c>
      <c r="J50" s="134" t="s">
        <v>0</v>
      </c>
    </row>
    <row r="51" spans="1:10" ht="25.5" customHeight="1" x14ac:dyDescent="0.2">
      <c r="A51" s="130"/>
      <c r="B51" s="135" t="s">
        <v>69</v>
      </c>
      <c r="C51" s="239" t="s">
        <v>70</v>
      </c>
      <c r="D51" s="240"/>
      <c r="E51" s="240"/>
      <c r="F51" s="140" t="s">
        <v>24</v>
      </c>
      <c r="G51" s="141"/>
      <c r="H51" s="141"/>
      <c r="I51" s="141">
        <f>'SO 310 1o Pol'!G8</f>
        <v>0</v>
      </c>
      <c r="J51" s="138" t="str">
        <f>IF(I82=0,"",I51/I82*100)</f>
        <v/>
      </c>
    </row>
    <row r="52" spans="1:10" ht="25.5" customHeight="1" x14ac:dyDescent="0.2">
      <c r="A52" s="130"/>
      <c r="B52" s="135" t="s">
        <v>71</v>
      </c>
      <c r="C52" s="239" t="s">
        <v>72</v>
      </c>
      <c r="D52" s="240"/>
      <c r="E52" s="240"/>
      <c r="F52" s="140" t="s">
        <v>24</v>
      </c>
      <c r="G52" s="141"/>
      <c r="H52" s="141"/>
      <c r="I52" s="141">
        <f>'SO 310 1o Pol'!G24</f>
        <v>0</v>
      </c>
      <c r="J52" s="138" t="str">
        <f>IF(I82=0,"",I52/I82*100)</f>
        <v/>
      </c>
    </row>
    <row r="53" spans="1:10" ht="25.5" customHeight="1" x14ac:dyDescent="0.2">
      <c r="A53" s="130"/>
      <c r="B53" s="135" t="s">
        <v>73</v>
      </c>
      <c r="C53" s="239" t="s">
        <v>74</v>
      </c>
      <c r="D53" s="240"/>
      <c r="E53" s="240"/>
      <c r="F53" s="140" t="s">
        <v>24</v>
      </c>
      <c r="G53" s="141"/>
      <c r="H53" s="141"/>
      <c r="I53" s="141">
        <f>'SO 310 1o Pol'!G49</f>
        <v>0</v>
      </c>
      <c r="J53" s="138" t="str">
        <f>IF(I82=0,"",I53/I82*100)</f>
        <v/>
      </c>
    </row>
    <row r="54" spans="1:10" ht="25.5" customHeight="1" x14ac:dyDescent="0.2">
      <c r="A54" s="130"/>
      <c r="B54" s="135" t="s">
        <v>75</v>
      </c>
      <c r="C54" s="239" t="s">
        <v>76</v>
      </c>
      <c r="D54" s="240"/>
      <c r="E54" s="240"/>
      <c r="F54" s="140" t="s">
        <v>24</v>
      </c>
      <c r="G54" s="141"/>
      <c r="H54" s="141"/>
      <c r="I54" s="141">
        <f>'SO 310 1o Pol'!G51</f>
        <v>0</v>
      </c>
      <c r="J54" s="138" t="str">
        <f>IF(I82=0,"",I54/I82*100)</f>
        <v/>
      </c>
    </row>
    <row r="55" spans="1:10" ht="25.5" customHeight="1" x14ac:dyDescent="0.2">
      <c r="A55" s="130"/>
      <c r="B55" s="135" t="s">
        <v>77</v>
      </c>
      <c r="C55" s="239" t="s">
        <v>78</v>
      </c>
      <c r="D55" s="240"/>
      <c r="E55" s="240"/>
      <c r="F55" s="140" t="s">
        <v>24</v>
      </c>
      <c r="G55" s="141"/>
      <c r="H55" s="141"/>
      <c r="I55" s="141">
        <f>'SO 310 1o Pol'!G58</f>
        <v>0</v>
      </c>
      <c r="J55" s="138" t="str">
        <f>IF(I82=0,"",I55/I82*100)</f>
        <v/>
      </c>
    </row>
    <row r="56" spans="1:10" ht="25.5" customHeight="1" x14ac:dyDescent="0.2">
      <c r="A56" s="130"/>
      <c r="B56" s="135" t="s">
        <v>79</v>
      </c>
      <c r="C56" s="239" t="s">
        <v>80</v>
      </c>
      <c r="D56" s="240"/>
      <c r="E56" s="240"/>
      <c r="F56" s="140" t="s">
        <v>24</v>
      </c>
      <c r="G56" s="141"/>
      <c r="H56" s="141"/>
      <c r="I56" s="141">
        <f>'SO 310 1o Pol'!G128</f>
        <v>0</v>
      </c>
      <c r="J56" s="138" t="str">
        <f>IF(I82=0,"",I56/I82*100)</f>
        <v/>
      </c>
    </row>
    <row r="57" spans="1:10" ht="25.5" customHeight="1" x14ac:dyDescent="0.2">
      <c r="A57" s="130"/>
      <c r="B57" s="135" t="s">
        <v>81</v>
      </c>
      <c r="C57" s="239" t="s">
        <v>82</v>
      </c>
      <c r="D57" s="240"/>
      <c r="E57" s="240"/>
      <c r="F57" s="140" t="s">
        <v>25</v>
      </c>
      <c r="G57" s="141"/>
      <c r="H57" s="141"/>
      <c r="I57" s="141">
        <f>'SO 310 1o Pol'!G134</f>
        <v>0</v>
      </c>
      <c r="J57" s="138" t="str">
        <f>IF(I82=0,"",I57/I82*100)</f>
        <v/>
      </c>
    </row>
    <row r="58" spans="1:10" ht="25.5" customHeight="1" x14ac:dyDescent="0.2">
      <c r="A58" s="130"/>
      <c r="B58" s="135" t="s">
        <v>83</v>
      </c>
      <c r="C58" s="239" t="s">
        <v>84</v>
      </c>
      <c r="D58" s="240"/>
      <c r="E58" s="240"/>
      <c r="F58" s="140" t="s">
        <v>25</v>
      </c>
      <c r="G58" s="141"/>
      <c r="H58" s="141"/>
      <c r="I58" s="141">
        <f>'SO 310 1o Pol'!G148</f>
        <v>0</v>
      </c>
      <c r="J58" s="138" t="str">
        <f>IF(I82=0,"",I58/I82*100)</f>
        <v/>
      </c>
    </row>
    <row r="59" spans="1:10" ht="25.5" customHeight="1" x14ac:dyDescent="0.2">
      <c r="A59" s="130"/>
      <c r="B59" s="135" t="s">
        <v>85</v>
      </c>
      <c r="C59" s="239" t="s">
        <v>86</v>
      </c>
      <c r="D59" s="240"/>
      <c r="E59" s="240"/>
      <c r="F59" s="140" t="s">
        <v>25</v>
      </c>
      <c r="G59" s="141"/>
      <c r="H59" s="141"/>
      <c r="I59" s="141">
        <f>'SO 310 1o Pol'!G165</f>
        <v>0</v>
      </c>
      <c r="J59" s="138" t="str">
        <f>IF(I82=0,"",I59/I82*100)</f>
        <v/>
      </c>
    </row>
    <row r="60" spans="1:10" ht="25.5" customHeight="1" x14ac:dyDescent="0.2">
      <c r="A60" s="130"/>
      <c r="B60" s="135" t="s">
        <v>87</v>
      </c>
      <c r="C60" s="239" t="s">
        <v>88</v>
      </c>
      <c r="D60" s="240"/>
      <c r="E60" s="240"/>
      <c r="F60" s="140" t="s">
        <v>25</v>
      </c>
      <c r="G60" s="141"/>
      <c r="H60" s="141"/>
      <c r="I60" s="141">
        <f>'SO 310 1o Pol'!G167</f>
        <v>0</v>
      </c>
      <c r="J60" s="138" t="str">
        <f>IF(I82=0,"",I60/I82*100)</f>
        <v/>
      </c>
    </row>
    <row r="61" spans="1:10" ht="25.5" customHeight="1" x14ac:dyDescent="0.2">
      <c r="A61" s="130"/>
      <c r="B61" s="135" t="s">
        <v>89</v>
      </c>
      <c r="C61" s="239" t="s">
        <v>90</v>
      </c>
      <c r="D61" s="240"/>
      <c r="E61" s="240"/>
      <c r="F61" s="140" t="s">
        <v>25</v>
      </c>
      <c r="G61" s="141"/>
      <c r="H61" s="141"/>
      <c r="I61" s="141">
        <f>'SO 310 1o Pol'!G169</f>
        <v>0</v>
      </c>
      <c r="J61" s="138" t="str">
        <f>IF(I82=0,"",I61/I82*100)</f>
        <v/>
      </c>
    </row>
    <row r="62" spans="1:10" ht="25.5" customHeight="1" x14ac:dyDescent="0.2">
      <c r="A62" s="130"/>
      <c r="B62" s="135" t="s">
        <v>91</v>
      </c>
      <c r="C62" s="239" t="s">
        <v>92</v>
      </c>
      <c r="D62" s="240"/>
      <c r="E62" s="240"/>
      <c r="F62" s="140" t="s">
        <v>25</v>
      </c>
      <c r="G62" s="141"/>
      <c r="H62" s="141"/>
      <c r="I62" s="141">
        <f>'SO 310 1o Pol'!G174</f>
        <v>0</v>
      </c>
      <c r="J62" s="138" t="str">
        <f>IF(I82=0,"",I62/I82*100)</f>
        <v/>
      </c>
    </row>
    <row r="63" spans="1:10" ht="25.5" customHeight="1" x14ac:dyDescent="0.2">
      <c r="A63" s="130"/>
      <c r="B63" s="135" t="s">
        <v>93</v>
      </c>
      <c r="C63" s="239" t="s">
        <v>94</v>
      </c>
      <c r="D63" s="240"/>
      <c r="E63" s="240"/>
      <c r="F63" s="140" t="s">
        <v>25</v>
      </c>
      <c r="G63" s="141"/>
      <c r="H63" s="141"/>
      <c r="I63" s="141">
        <f>'SO 310 1o Pol'!G178</f>
        <v>0</v>
      </c>
      <c r="J63" s="138" t="str">
        <f>IF(I82=0,"",I63/I82*100)</f>
        <v/>
      </c>
    </row>
    <row r="64" spans="1:10" ht="25.5" customHeight="1" x14ac:dyDescent="0.2">
      <c r="A64" s="130"/>
      <c r="B64" s="135" t="s">
        <v>95</v>
      </c>
      <c r="C64" s="239" t="s">
        <v>96</v>
      </c>
      <c r="D64" s="240"/>
      <c r="E64" s="240"/>
      <c r="F64" s="140" t="s">
        <v>25</v>
      </c>
      <c r="G64" s="141"/>
      <c r="H64" s="141"/>
      <c r="I64" s="141">
        <f>'SO 310 1o Pol'!G184</f>
        <v>0</v>
      </c>
      <c r="J64" s="138" t="str">
        <f>IF(I82=0,"",I64/I82*100)</f>
        <v/>
      </c>
    </row>
    <row r="65" spans="1:10" ht="25.5" customHeight="1" x14ac:dyDescent="0.2">
      <c r="A65" s="130"/>
      <c r="B65" s="135" t="s">
        <v>97</v>
      </c>
      <c r="C65" s="239" t="s">
        <v>98</v>
      </c>
      <c r="D65" s="240"/>
      <c r="E65" s="240"/>
      <c r="F65" s="140" t="s">
        <v>25</v>
      </c>
      <c r="G65" s="141"/>
      <c r="H65" s="141"/>
      <c r="I65" s="141">
        <f>'SO 310 1o Pol'!G208</f>
        <v>0</v>
      </c>
      <c r="J65" s="138" t="str">
        <f>IF(I82=0,"",I65/I82*100)</f>
        <v/>
      </c>
    </row>
    <row r="66" spans="1:10" ht="25.5" customHeight="1" x14ac:dyDescent="0.2">
      <c r="A66" s="130"/>
      <c r="B66" s="135" t="s">
        <v>99</v>
      </c>
      <c r="C66" s="239" t="s">
        <v>100</v>
      </c>
      <c r="D66" s="240"/>
      <c r="E66" s="240"/>
      <c r="F66" s="140" t="s">
        <v>25</v>
      </c>
      <c r="G66" s="141"/>
      <c r="H66" s="141"/>
      <c r="I66" s="141">
        <f>'SO 310 1o Pol'!G224</f>
        <v>0</v>
      </c>
      <c r="J66" s="138" t="str">
        <f>IF(I82=0,"",I66/I82*100)</f>
        <v/>
      </c>
    </row>
    <row r="67" spans="1:10" ht="25.5" customHeight="1" x14ac:dyDescent="0.2">
      <c r="A67" s="130"/>
      <c r="B67" s="135" t="s">
        <v>101</v>
      </c>
      <c r="C67" s="239" t="s">
        <v>102</v>
      </c>
      <c r="D67" s="240"/>
      <c r="E67" s="240"/>
      <c r="F67" s="140" t="s">
        <v>25</v>
      </c>
      <c r="G67" s="141"/>
      <c r="H67" s="141"/>
      <c r="I67" s="141">
        <f>'SO 310 1o Pol'!G243</f>
        <v>0</v>
      </c>
      <c r="J67" s="138" t="str">
        <f>IF(I82=0,"",I67/I82*100)</f>
        <v/>
      </c>
    </row>
    <row r="68" spans="1:10" ht="25.5" customHeight="1" x14ac:dyDescent="0.2">
      <c r="A68" s="130"/>
      <c r="B68" s="135" t="s">
        <v>103</v>
      </c>
      <c r="C68" s="239" t="s">
        <v>104</v>
      </c>
      <c r="D68" s="240"/>
      <c r="E68" s="240"/>
      <c r="F68" s="140" t="s">
        <v>25</v>
      </c>
      <c r="G68" s="141"/>
      <c r="H68" s="141"/>
      <c r="I68" s="141">
        <f>'SO 310 1o Pol'!G263</f>
        <v>0</v>
      </c>
      <c r="J68" s="138" t="str">
        <f>IF(I82=0,"",I68/I82*100)</f>
        <v/>
      </c>
    </row>
    <row r="69" spans="1:10" ht="25.5" customHeight="1" x14ac:dyDescent="0.2">
      <c r="A69" s="130"/>
      <c r="B69" s="135" t="s">
        <v>105</v>
      </c>
      <c r="C69" s="239" t="s">
        <v>106</v>
      </c>
      <c r="D69" s="240"/>
      <c r="E69" s="240"/>
      <c r="F69" s="140" t="s">
        <v>25</v>
      </c>
      <c r="G69" s="141"/>
      <c r="H69" s="141"/>
      <c r="I69" s="141">
        <f>'SO 310 1o Pol'!G268</f>
        <v>0</v>
      </c>
      <c r="J69" s="138" t="str">
        <f>IF(I82=0,"",I69/I82*100)</f>
        <v/>
      </c>
    </row>
    <row r="70" spans="1:10" ht="25.5" customHeight="1" x14ac:dyDescent="0.2">
      <c r="A70" s="130"/>
      <c r="B70" s="135" t="s">
        <v>107</v>
      </c>
      <c r="C70" s="239" t="s">
        <v>108</v>
      </c>
      <c r="D70" s="240"/>
      <c r="E70" s="240"/>
      <c r="F70" s="140" t="s">
        <v>25</v>
      </c>
      <c r="G70" s="141"/>
      <c r="H70" s="141"/>
      <c r="I70" s="141">
        <f>'SO 310 1o Pol'!G273</f>
        <v>0</v>
      </c>
      <c r="J70" s="138" t="str">
        <f>IF(I82=0,"",I70/I82*100)</f>
        <v/>
      </c>
    </row>
    <row r="71" spans="1:10" ht="25.5" customHeight="1" x14ac:dyDescent="0.2">
      <c r="A71" s="130"/>
      <c r="B71" s="135" t="s">
        <v>109</v>
      </c>
      <c r="C71" s="239" t="s">
        <v>110</v>
      </c>
      <c r="D71" s="240"/>
      <c r="E71" s="240"/>
      <c r="F71" s="140" t="s">
        <v>25</v>
      </c>
      <c r="G71" s="141"/>
      <c r="H71" s="141"/>
      <c r="I71" s="141">
        <f>'SO 310 1o Pol'!G275</f>
        <v>0</v>
      </c>
      <c r="J71" s="138" t="str">
        <f>IF(I82=0,"",I71/I82*100)</f>
        <v/>
      </c>
    </row>
    <row r="72" spans="1:10" ht="25.5" customHeight="1" x14ac:dyDescent="0.2">
      <c r="A72" s="130"/>
      <c r="B72" s="135" t="s">
        <v>111</v>
      </c>
      <c r="C72" s="239" t="s">
        <v>112</v>
      </c>
      <c r="D72" s="240"/>
      <c r="E72" s="240"/>
      <c r="F72" s="140" t="s">
        <v>26</v>
      </c>
      <c r="G72" s="141"/>
      <c r="H72" s="141"/>
      <c r="I72" s="141">
        <f>'SO 310 1o Pol'!G280</f>
        <v>0</v>
      </c>
      <c r="J72" s="138" t="str">
        <f>IF(I82=0,"",I72/I82*100)</f>
        <v/>
      </c>
    </row>
    <row r="73" spans="1:10" ht="25.5" customHeight="1" x14ac:dyDescent="0.2">
      <c r="A73" s="130"/>
      <c r="B73" s="135" t="s">
        <v>113</v>
      </c>
      <c r="C73" s="239" t="s">
        <v>114</v>
      </c>
      <c r="D73" s="240"/>
      <c r="E73" s="240"/>
      <c r="F73" s="140" t="s">
        <v>26</v>
      </c>
      <c r="G73" s="141"/>
      <c r="H73" s="141"/>
      <c r="I73" s="141">
        <f>'SO 310 1o Pol'!G282</f>
        <v>0</v>
      </c>
      <c r="J73" s="138" t="str">
        <f>IF(I82=0,"",I73/I82*100)</f>
        <v/>
      </c>
    </row>
    <row r="74" spans="1:10" ht="25.5" customHeight="1" x14ac:dyDescent="0.2">
      <c r="A74" s="130"/>
      <c r="B74" s="135" t="s">
        <v>115</v>
      </c>
      <c r="C74" s="239" t="s">
        <v>116</v>
      </c>
      <c r="D74" s="240"/>
      <c r="E74" s="240"/>
      <c r="F74" s="140" t="s">
        <v>26</v>
      </c>
      <c r="G74" s="141"/>
      <c r="H74" s="141"/>
      <c r="I74" s="141">
        <f>'SO 310 1o Pol'!G284</f>
        <v>0</v>
      </c>
      <c r="J74" s="138" t="str">
        <f>IF(I82=0,"",I74/I82*100)</f>
        <v/>
      </c>
    </row>
    <row r="75" spans="1:10" ht="25.5" customHeight="1" x14ac:dyDescent="0.2">
      <c r="A75" s="130"/>
      <c r="B75" s="135" t="s">
        <v>117</v>
      </c>
      <c r="C75" s="239" t="s">
        <v>118</v>
      </c>
      <c r="D75" s="240"/>
      <c r="E75" s="240"/>
      <c r="F75" s="140" t="s">
        <v>26</v>
      </c>
      <c r="G75" s="141"/>
      <c r="H75" s="141"/>
      <c r="I75" s="141">
        <f>'SO 310 1o Pol'!G286</f>
        <v>0</v>
      </c>
      <c r="J75" s="138" t="str">
        <f>IF(I82=0,"",I75/I82*100)</f>
        <v/>
      </c>
    </row>
    <row r="76" spans="1:10" ht="25.5" customHeight="1" x14ac:dyDescent="0.2">
      <c r="A76" s="130"/>
      <c r="B76" s="135" t="s">
        <v>119</v>
      </c>
      <c r="C76" s="239" t="s">
        <v>120</v>
      </c>
      <c r="D76" s="240"/>
      <c r="E76" s="240"/>
      <c r="F76" s="140" t="s">
        <v>26</v>
      </c>
      <c r="G76" s="141"/>
      <c r="H76" s="141"/>
      <c r="I76" s="141">
        <f>'SO 310 1o Pol'!G288</f>
        <v>0</v>
      </c>
      <c r="J76" s="138" t="str">
        <f>IF(I82=0,"",I76/I82*100)</f>
        <v/>
      </c>
    </row>
    <row r="77" spans="1:10" ht="25.5" customHeight="1" x14ac:dyDescent="0.2">
      <c r="A77" s="130"/>
      <c r="B77" s="135" t="s">
        <v>121</v>
      </c>
      <c r="C77" s="239" t="s">
        <v>122</v>
      </c>
      <c r="D77" s="240"/>
      <c r="E77" s="240"/>
      <c r="F77" s="140" t="s">
        <v>26</v>
      </c>
      <c r="G77" s="141"/>
      <c r="H77" s="141"/>
      <c r="I77" s="141">
        <f>'SO 310 1o Pol'!G290</f>
        <v>0</v>
      </c>
      <c r="J77" s="138" t="str">
        <f>IF(I82=0,"",I77/I82*100)</f>
        <v/>
      </c>
    </row>
    <row r="78" spans="1:10" ht="25.5" customHeight="1" x14ac:dyDescent="0.2">
      <c r="A78" s="130"/>
      <c r="B78" s="135" t="s">
        <v>123</v>
      </c>
      <c r="C78" s="239" t="s">
        <v>124</v>
      </c>
      <c r="D78" s="240"/>
      <c r="E78" s="240"/>
      <c r="F78" s="140" t="s">
        <v>26</v>
      </c>
      <c r="G78" s="141"/>
      <c r="H78" s="141"/>
      <c r="I78" s="141">
        <f>'SO 310 1o Pol'!G292</f>
        <v>0</v>
      </c>
      <c r="J78" s="138" t="str">
        <f>IF(I82=0,"",I78/I82*100)</f>
        <v/>
      </c>
    </row>
    <row r="79" spans="1:10" ht="25.5" customHeight="1" x14ac:dyDescent="0.2">
      <c r="A79" s="130"/>
      <c r="B79" s="135" t="s">
        <v>125</v>
      </c>
      <c r="C79" s="239" t="s">
        <v>126</v>
      </c>
      <c r="D79" s="240"/>
      <c r="E79" s="240"/>
      <c r="F79" s="140" t="s">
        <v>127</v>
      </c>
      <c r="G79" s="141"/>
      <c r="H79" s="141"/>
      <c r="I79" s="141">
        <f>'SO 310 1o Pol'!G294</f>
        <v>0</v>
      </c>
      <c r="J79" s="138" t="str">
        <f>IF(I82=0,"",I79/I82*100)</f>
        <v/>
      </c>
    </row>
    <row r="80" spans="1:10" ht="25.5" customHeight="1" x14ac:dyDescent="0.2">
      <c r="A80" s="130"/>
      <c r="B80" s="135" t="s">
        <v>128</v>
      </c>
      <c r="C80" s="239" t="s">
        <v>129</v>
      </c>
      <c r="D80" s="240"/>
      <c r="E80" s="240"/>
      <c r="F80" s="140" t="s">
        <v>127</v>
      </c>
      <c r="G80" s="141"/>
      <c r="H80" s="141"/>
      <c r="I80" s="141">
        <f>'SO 310 1o Pol'!G321</f>
        <v>0</v>
      </c>
      <c r="J80" s="138" t="str">
        <f>IF(I82=0,"",I80/I82*100)</f>
        <v/>
      </c>
    </row>
    <row r="81" spans="1:10" ht="25.5" customHeight="1" x14ac:dyDescent="0.2">
      <c r="A81" s="130"/>
      <c r="B81" s="135" t="s">
        <v>130</v>
      </c>
      <c r="C81" s="239" t="s">
        <v>28</v>
      </c>
      <c r="D81" s="240"/>
      <c r="E81" s="240"/>
      <c r="F81" s="140" t="s">
        <v>130</v>
      </c>
      <c r="G81" s="141"/>
      <c r="H81" s="141"/>
      <c r="I81" s="141">
        <f>'00 0 Naklady'!G8</f>
        <v>0</v>
      </c>
      <c r="J81" s="138" t="str">
        <f>IF(I82=0,"",I81/I82*100)</f>
        <v/>
      </c>
    </row>
    <row r="82" spans="1:10" ht="25.5" customHeight="1" x14ac:dyDescent="0.2">
      <c r="A82" s="131"/>
      <c r="B82" s="136" t="s">
        <v>1</v>
      </c>
      <c r="C82" s="136"/>
      <c r="D82" s="137"/>
      <c r="E82" s="137"/>
      <c r="F82" s="142"/>
      <c r="G82" s="143"/>
      <c r="H82" s="143"/>
      <c r="I82" s="143">
        <f>SUM(I51:I81)</f>
        <v>0</v>
      </c>
      <c r="J82" s="139">
        <f>SUM(J51:J81)</f>
        <v>0</v>
      </c>
    </row>
    <row r="83" spans="1:10" x14ac:dyDescent="0.2">
      <c r="F83" s="91"/>
      <c r="G83" s="90"/>
      <c r="H83" s="91"/>
      <c r="I83" s="90"/>
      <c r="J83" s="92"/>
    </row>
    <row r="84" spans="1:10" x14ac:dyDescent="0.2">
      <c r="F84" s="91"/>
      <c r="G84" s="90"/>
      <c r="H84" s="91"/>
      <c r="I84" s="90"/>
      <c r="J84" s="92"/>
    </row>
    <row r="85" spans="1:10" x14ac:dyDescent="0.2">
      <c r="F85" s="91"/>
      <c r="G85" s="90"/>
      <c r="H85" s="91"/>
      <c r="I85" s="90"/>
      <c r="J85" s="92"/>
    </row>
  </sheetData>
  <sheetProtection algorithmName="SHA-512" hashValue="R97f0JLwYxjAlfpphZ0UbjXZ/JuDidYRAPBVwstZ0h8AFmllV0q6c7I8W1Xljg+oRUpm3/fsc+E8X20fsF+42A==" saltValue="CjbJ3lH1w6wstGd4p5aXG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80:E80"/>
    <mergeCell ref="C81:E81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3" t="s">
        <v>7</v>
      </c>
      <c r="B2" s="72"/>
      <c r="C2" s="243"/>
      <c r="D2" s="243"/>
      <c r="E2" s="243"/>
      <c r="F2" s="243"/>
      <c r="G2" s="244"/>
    </row>
    <row r="3" spans="1:7" ht="24.95" customHeight="1" x14ac:dyDescent="0.2">
      <c r="A3" s="73" t="s">
        <v>8</v>
      </c>
      <c r="B3" s="72"/>
      <c r="C3" s="243"/>
      <c r="D3" s="243"/>
      <c r="E3" s="243"/>
      <c r="F3" s="243"/>
      <c r="G3" s="244"/>
    </row>
    <row r="4" spans="1:7" ht="24.95" customHeight="1" x14ac:dyDescent="0.2">
      <c r="A4" s="73" t="s">
        <v>9</v>
      </c>
      <c r="B4" s="72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sheetProtection algorithmName="SHA-512" hashValue="EG0B/nzPsQgUSoEg20LCO11JKEnr3JAdFEyN3SSU9emtchu4Oe2rtSJJi+p7fePio4hRCM9gy1zo0oErQfy6eA==" saltValue="z9BekIUJ/3EVKA8OFLOAt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132</v>
      </c>
      <c r="B1" s="245"/>
      <c r="C1" s="245"/>
      <c r="D1" s="245"/>
      <c r="E1" s="245"/>
      <c r="F1" s="245"/>
      <c r="G1" s="245"/>
      <c r="AG1" t="s">
        <v>133</v>
      </c>
    </row>
    <row r="2" spans="1:60" ht="25.15" customHeight="1" x14ac:dyDescent="0.2">
      <c r="A2" s="146" t="s">
        <v>7</v>
      </c>
      <c r="B2" s="72" t="s">
        <v>43</v>
      </c>
      <c r="C2" s="246" t="s">
        <v>44</v>
      </c>
      <c r="D2" s="247"/>
      <c r="E2" s="247"/>
      <c r="F2" s="247"/>
      <c r="G2" s="248"/>
      <c r="AG2" t="s">
        <v>134</v>
      </c>
    </row>
    <row r="3" spans="1:60" ht="25.15" customHeight="1" x14ac:dyDescent="0.2">
      <c r="A3" s="146" t="s">
        <v>8</v>
      </c>
      <c r="B3" s="72" t="s">
        <v>57</v>
      </c>
      <c r="C3" s="246" t="s">
        <v>58</v>
      </c>
      <c r="D3" s="247"/>
      <c r="E3" s="247"/>
      <c r="F3" s="247"/>
      <c r="G3" s="248"/>
      <c r="AC3" s="89" t="s">
        <v>135</v>
      </c>
      <c r="AG3" t="s">
        <v>136</v>
      </c>
    </row>
    <row r="4" spans="1:60" ht="25.15" customHeight="1" x14ac:dyDescent="0.2">
      <c r="A4" s="147" t="s">
        <v>9</v>
      </c>
      <c r="B4" s="148" t="s">
        <v>59</v>
      </c>
      <c r="C4" s="249" t="s">
        <v>60</v>
      </c>
      <c r="D4" s="250"/>
      <c r="E4" s="250"/>
      <c r="F4" s="250"/>
      <c r="G4" s="251"/>
      <c r="AG4" t="s">
        <v>137</v>
      </c>
    </row>
    <row r="5" spans="1:60" x14ac:dyDescent="0.2">
      <c r="D5" s="145"/>
    </row>
    <row r="6" spans="1:60" ht="38.25" x14ac:dyDescent="0.2">
      <c r="A6" s="150" t="s">
        <v>138</v>
      </c>
      <c r="B6" s="152" t="s">
        <v>139</v>
      </c>
      <c r="C6" s="152" t="s">
        <v>140</v>
      </c>
      <c r="D6" s="151" t="s">
        <v>141</v>
      </c>
      <c r="E6" s="150" t="s">
        <v>142</v>
      </c>
      <c r="F6" s="149" t="s">
        <v>143</v>
      </c>
      <c r="G6" s="150" t="s">
        <v>29</v>
      </c>
      <c r="H6" s="153" t="s">
        <v>30</v>
      </c>
      <c r="I6" s="153" t="s">
        <v>144</v>
      </c>
      <c r="J6" s="153" t="s">
        <v>31</v>
      </c>
      <c r="K6" s="153" t="s">
        <v>145</v>
      </c>
      <c r="L6" s="153" t="s">
        <v>146</v>
      </c>
      <c r="M6" s="153" t="s">
        <v>147</v>
      </c>
      <c r="N6" s="153" t="s">
        <v>148</v>
      </c>
      <c r="O6" s="153" t="s">
        <v>149</v>
      </c>
      <c r="P6" s="153" t="s">
        <v>150</v>
      </c>
      <c r="Q6" s="153" t="s">
        <v>151</v>
      </c>
      <c r="R6" s="153" t="s">
        <v>152</v>
      </c>
      <c r="S6" s="153" t="s">
        <v>153</v>
      </c>
      <c r="T6" s="153" t="s">
        <v>154</v>
      </c>
      <c r="U6" s="153" t="s">
        <v>155</v>
      </c>
      <c r="V6" s="153" t="s">
        <v>156</v>
      </c>
      <c r="W6" s="153" t="s">
        <v>157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158</v>
      </c>
      <c r="B8" s="166" t="s">
        <v>130</v>
      </c>
      <c r="C8" s="179" t="s">
        <v>28</v>
      </c>
      <c r="D8" s="167"/>
      <c r="E8" s="168"/>
      <c r="F8" s="169"/>
      <c r="G8" s="169">
        <f>SUMIF(AG9:AG10,"&lt;&gt;NOR",G9:G10)</f>
        <v>0</v>
      </c>
      <c r="H8" s="169"/>
      <c r="I8" s="169">
        <f>SUM(I9:I10)</f>
        <v>0</v>
      </c>
      <c r="J8" s="169"/>
      <c r="K8" s="169">
        <f>SUM(K9:K10)</f>
        <v>0</v>
      </c>
      <c r="L8" s="169"/>
      <c r="M8" s="169">
        <f>SUM(M9:M10)</f>
        <v>0</v>
      </c>
      <c r="N8" s="169"/>
      <c r="O8" s="169">
        <f>SUM(O9:O10)</f>
        <v>0</v>
      </c>
      <c r="P8" s="169"/>
      <c r="Q8" s="169">
        <f>SUM(Q9:Q10)</f>
        <v>0</v>
      </c>
      <c r="R8" s="169"/>
      <c r="S8" s="169"/>
      <c r="T8" s="170"/>
      <c r="U8" s="164"/>
      <c r="V8" s="164">
        <f>SUM(V9:V10)</f>
        <v>0</v>
      </c>
      <c r="W8" s="164"/>
      <c r="AG8" t="s">
        <v>159</v>
      </c>
    </row>
    <row r="9" spans="1:60" outlineLevel="1" x14ac:dyDescent="0.2">
      <c r="A9" s="171">
        <v>1</v>
      </c>
      <c r="B9" s="172" t="s">
        <v>160</v>
      </c>
      <c r="C9" s="180" t="s">
        <v>161</v>
      </c>
      <c r="D9" s="173" t="s">
        <v>162</v>
      </c>
      <c r="E9" s="174">
        <v>1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163</v>
      </c>
      <c r="T9" s="177" t="s">
        <v>164</v>
      </c>
      <c r="U9" s="163">
        <v>0</v>
      </c>
      <c r="V9" s="163">
        <f>ROUND(E9*U9,2)</f>
        <v>0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165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52" t="s">
        <v>166</v>
      </c>
      <c r="D10" s="253"/>
      <c r="E10" s="253"/>
      <c r="F10" s="253"/>
      <c r="G10" s="25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167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x14ac:dyDescent="0.2">
      <c r="A11" s="5"/>
      <c r="B11" s="6"/>
      <c r="C11" s="181"/>
      <c r="D11" s="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AE11">
        <v>15</v>
      </c>
      <c r="AF11">
        <v>21</v>
      </c>
    </row>
    <row r="12" spans="1:60" x14ac:dyDescent="0.2">
      <c r="A12" s="157"/>
      <c r="B12" s="158" t="s">
        <v>29</v>
      </c>
      <c r="C12" s="182"/>
      <c r="D12" s="159"/>
      <c r="E12" s="160"/>
      <c r="F12" s="160"/>
      <c r="G12" s="178">
        <f>G8</f>
        <v>0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AE12">
        <f>SUMIF(L7:L10,AE11,G7:G10)</f>
        <v>0</v>
      </c>
      <c r="AF12">
        <f>SUMIF(L7:L10,AF11,G7:G10)</f>
        <v>0</v>
      </c>
      <c r="AG12" t="s">
        <v>168</v>
      </c>
    </row>
    <row r="13" spans="1:60" x14ac:dyDescent="0.2">
      <c r="C13" s="183"/>
      <c r="D13" s="145"/>
      <c r="AG13" t="s">
        <v>169</v>
      </c>
    </row>
    <row r="14" spans="1:60" x14ac:dyDescent="0.2">
      <c r="D14" s="145"/>
    </row>
    <row r="15" spans="1:60" x14ac:dyDescent="0.2">
      <c r="D15" s="145"/>
    </row>
    <row r="16" spans="1:60" x14ac:dyDescent="0.2">
      <c r="D16" s="145"/>
    </row>
    <row r="17" spans="4:4" x14ac:dyDescent="0.2">
      <c r="D17" s="145"/>
    </row>
    <row r="18" spans="4:4" x14ac:dyDescent="0.2">
      <c r="D18" s="145"/>
    </row>
    <row r="19" spans="4:4" x14ac:dyDescent="0.2">
      <c r="D19" s="145"/>
    </row>
    <row r="20" spans="4:4" x14ac:dyDescent="0.2">
      <c r="D20" s="145"/>
    </row>
    <row r="21" spans="4:4" x14ac:dyDescent="0.2">
      <c r="D21" s="145"/>
    </row>
    <row r="22" spans="4:4" x14ac:dyDescent="0.2">
      <c r="D22" s="145"/>
    </row>
    <row r="23" spans="4:4" x14ac:dyDescent="0.2">
      <c r="D23" s="145"/>
    </row>
    <row r="24" spans="4:4" x14ac:dyDescent="0.2">
      <c r="D24" s="145"/>
    </row>
    <row r="25" spans="4:4" x14ac:dyDescent="0.2">
      <c r="D25" s="145"/>
    </row>
    <row r="26" spans="4:4" x14ac:dyDescent="0.2">
      <c r="D26" s="145"/>
    </row>
    <row r="27" spans="4:4" x14ac:dyDescent="0.2">
      <c r="D27" s="145"/>
    </row>
    <row r="28" spans="4:4" x14ac:dyDescent="0.2">
      <c r="D28" s="145"/>
    </row>
    <row r="29" spans="4:4" x14ac:dyDescent="0.2">
      <c r="D29" s="145"/>
    </row>
    <row r="30" spans="4:4" x14ac:dyDescent="0.2">
      <c r="D30" s="145"/>
    </row>
    <row r="31" spans="4:4" x14ac:dyDescent="0.2">
      <c r="D31" s="145"/>
    </row>
    <row r="32" spans="4:4" x14ac:dyDescent="0.2">
      <c r="D32" s="145"/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EcGeO+jzlzxggEV0KANc7VFRYQLD12EbaIdMcmQp29PO9Lz18s2/rvN7d+Vi2oH4BmZIIUlZLjE6nIvYAKgvmw==" saltValue="z4+11GIa4Swvh5CMjwq+DQ==" spinCount="100000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91" activePane="bottomLeft" state="frozen"/>
      <selection pane="bottomLeft" activeCell="C173" sqref="C173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170</v>
      </c>
      <c r="B1" s="245"/>
      <c r="C1" s="245"/>
      <c r="D1" s="245"/>
      <c r="E1" s="245"/>
      <c r="F1" s="245"/>
      <c r="G1" s="245"/>
      <c r="AG1" t="s">
        <v>133</v>
      </c>
    </row>
    <row r="2" spans="1:60" ht="25.15" customHeight="1" x14ac:dyDescent="0.2">
      <c r="A2" s="146" t="s">
        <v>7</v>
      </c>
      <c r="B2" s="72" t="s">
        <v>43</v>
      </c>
      <c r="C2" s="246" t="s">
        <v>44</v>
      </c>
      <c r="D2" s="247"/>
      <c r="E2" s="247"/>
      <c r="F2" s="247"/>
      <c r="G2" s="248"/>
      <c r="AG2" t="s">
        <v>134</v>
      </c>
    </row>
    <row r="3" spans="1:60" ht="25.15" customHeight="1" x14ac:dyDescent="0.2">
      <c r="A3" s="146" t="s">
        <v>8</v>
      </c>
      <c r="B3" s="72" t="s">
        <v>61</v>
      </c>
      <c r="C3" s="246" t="s">
        <v>62</v>
      </c>
      <c r="D3" s="247"/>
      <c r="E3" s="247"/>
      <c r="F3" s="247"/>
      <c r="G3" s="248"/>
      <c r="AC3" s="89" t="s">
        <v>134</v>
      </c>
      <c r="AG3" t="s">
        <v>136</v>
      </c>
    </row>
    <row r="4" spans="1:60" ht="25.15" customHeight="1" x14ac:dyDescent="0.2">
      <c r="A4" s="147" t="s">
        <v>9</v>
      </c>
      <c r="B4" s="148" t="s">
        <v>63</v>
      </c>
      <c r="C4" s="249" t="s">
        <v>64</v>
      </c>
      <c r="D4" s="250"/>
      <c r="E4" s="250"/>
      <c r="F4" s="250"/>
      <c r="G4" s="251"/>
      <c r="AG4" t="s">
        <v>137</v>
      </c>
    </row>
    <row r="5" spans="1:60" x14ac:dyDescent="0.2">
      <c r="D5" s="145"/>
    </row>
    <row r="6" spans="1:60" ht="38.25" x14ac:dyDescent="0.2">
      <c r="A6" s="150" t="s">
        <v>138</v>
      </c>
      <c r="B6" s="152" t="s">
        <v>139</v>
      </c>
      <c r="C6" s="152" t="s">
        <v>140</v>
      </c>
      <c r="D6" s="151" t="s">
        <v>141</v>
      </c>
      <c r="E6" s="150" t="s">
        <v>142</v>
      </c>
      <c r="F6" s="149" t="s">
        <v>143</v>
      </c>
      <c r="G6" s="150" t="s">
        <v>29</v>
      </c>
      <c r="H6" s="153" t="s">
        <v>30</v>
      </c>
      <c r="I6" s="153" t="s">
        <v>144</v>
      </c>
      <c r="J6" s="153" t="s">
        <v>31</v>
      </c>
      <c r="K6" s="153" t="s">
        <v>145</v>
      </c>
      <c r="L6" s="153" t="s">
        <v>146</v>
      </c>
      <c r="M6" s="153" t="s">
        <v>147</v>
      </c>
      <c r="N6" s="153" t="s">
        <v>148</v>
      </c>
      <c r="O6" s="153" t="s">
        <v>149</v>
      </c>
      <c r="P6" s="153" t="s">
        <v>150</v>
      </c>
      <c r="Q6" s="153" t="s">
        <v>151</v>
      </c>
      <c r="R6" s="153" t="s">
        <v>152</v>
      </c>
      <c r="S6" s="153" t="s">
        <v>153</v>
      </c>
      <c r="T6" s="153" t="s">
        <v>154</v>
      </c>
      <c r="U6" s="153" t="s">
        <v>155</v>
      </c>
      <c r="V6" s="153" t="s">
        <v>156</v>
      </c>
      <c r="W6" s="153" t="s">
        <v>157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158</v>
      </c>
      <c r="B8" s="166" t="s">
        <v>69</v>
      </c>
      <c r="C8" s="179" t="s">
        <v>70</v>
      </c>
      <c r="D8" s="167"/>
      <c r="E8" s="168"/>
      <c r="F8" s="169"/>
      <c r="G8" s="169">
        <f>SUMIF(AG9:AG23,"&lt;&gt;NOR",G9:G23)</f>
        <v>0</v>
      </c>
      <c r="H8" s="169"/>
      <c r="I8" s="169">
        <f>SUM(I9:I23)</f>
        <v>0</v>
      </c>
      <c r="J8" s="169"/>
      <c r="K8" s="169">
        <f>SUM(K9:K23)</f>
        <v>0</v>
      </c>
      <c r="L8" s="169"/>
      <c r="M8" s="169">
        <f>SUM(M9:M23)</f>
        <v>0</v>
      </c>
      <c r="N8" s="169"/>
      <c r="O8" s="169">
        <f>SUM(O9:O23)</f>
        <v>1.54</v>
      </c>
      <c r="P8" s="169"/>
      <c r="Q8" s="169">
        <f>SUM(Q9:Q23)</f>
        <v>0</v>
      </c>
      <c r="R8" s="169"/>
      <c r="S8" s="169"/>
      <c r="T8" s="170"/>
      <c r="U8" s="164"/>
      <c r="V8" s="164">
        <f>SUM(V9:V23)</f>
        <v>55.779999999999994</v>
      </c>
      <c r="W8" s="164"/>
      <c r="AG8" t="s">
        <v>159</v>
      </c>
    </row>
    <row r="9" spans="1:60" ht="22.5" outlineLevel="1" x14ac:dyDescent="0.2">
      <c r="A9" s="171">
        <v>1</v>
      </c>
      <c r="B9" s="172" t="s">
        <v>171</v>
      </c>
      <c r="C9" s="180" t="s">
        <v>172</v>
      </c>
      <c r="D9" s="173" t="s">
        <v>173</v>
      </c>
      <c r="E9" s="174">
        <v>2.109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4.2419999999999999E-2</v>
      </c>
      <c r="O9" s="176">
        <f>ROUND(E9*N9,2)</f>
        <v>0.09</v>
      </c>
      <c r="P9" s="176">
        <v>0</v>
      </c>
      <c r="Q9" s="176">
        <f>ROUND(E9*P9,2)</f>
        <v>0</v>
      </c>
      <c r="R9" s="176" t="s">
        <v>174</v>
      </c>
      <c r="S9" s="176" t="s">
        <v>163</v>
      </c>
      <c r="T9" s="177" t="s">
        <v>163</v>
      </c>
      <c r="U9" s="163">
        <v>1.4039999999999999</v>
      </c>
      <c r="V9" s="163">
        <f>ROUND(E9*U9,2)</f>
        <v>2.96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175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55" t="s">
        <v>176</v>
      </c>
      <c r="D10" s="256"/>
      <c r="E10" s="256"/>
      <c r="F10" s="256"/>
      <c r="G10" s="256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177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61"/>
      <c r="B11" s="162"/>
      <c r="C11" s="195" t="s">
        <v>178</v>
      </c>
      <c r="D11" s="184"/>
      <c r="E11" s="185">
        <v>2.109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179</v>
      </c>
      <c r="AH11" s="154"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33.75" outlineLevel="1" x14ac:dyDescent="0.2">
      <c r="A12" s="171">
        <v>2</v>
      </c>
      <c r="B12" s="172" t="s">
        <v>180</v>
      </c>
      <c r="C12" s="180" t="s">
        <v>181</v>
      </c>
      <c r="D12" s="173" t="s">
        <v>173</v>
      </c>
      <c r="E12" s="174">
        <v>28.414000000000001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4.5440000000000001E-2</v>
      </c>
      <c r="O12" s="176">
        <f>ROUND(E12*N12,2)</f>
        <v>1.29</v>
      </c>
      <c r="P12" s="176">
        <v>0</v>
      </c>
      <c r="Q12" s="176">
        <f>ROUND(E12*P12,2)</f>
        <v>0</v>
      </c>
      <c r="R12" s="176" t="s">
        <v>174</v>
      </c>
      <c r="S12" s="176" t="s">
        <v>163</v>
      </c>
      <c r="T12" s="177" t="s">
        <v>163</v>
      </c>
      <c r="U12" s="163">
        <v>1.452</v>
      </c>
      <c r="V12" s="163">
        <f>ROUND(E12*U12,2)</f>
        <v>41.26</v>
      </c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175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61"/>
      <c r="B13" s="162"/>
      <c r="C13" s="255" t="s">
        <v>176</v>
      </c>
      <c r="D13" s="256"/>
      <c r="E13" s="256"/>
      <c r="F13" s="256"/>
      <c r="G13" s="256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177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61"/>
      <c r="B14" s="162"/>
      <c r="C14" s="195" t="s">
        <v>182</v>
      </c>
      <c r="D14" s="184"/>
      <c r="E14" s="185">
        <v>25.414000000000001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179</v>
      </c>
      <c r="AH14" s="154">
        <v>0</v>
      </c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61"/>
      <c r="B15" s="162"/>
      <c r="C15" s="195" t="s">
        <v>183</v>
      </c>
      <c r="D15" s="184"/>
      <c r="E15" s="185">
        <v>3</v>
      </c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179</v>
      </c>
      <c r="AH15" s="154">
        <v>0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71">
        <v>3</v>
      </c>
      <c r="B16" s="172" t="s">
        <v>184</v>
      </c>
      <c r="C16" s="180" t="s">
        <v>185</v>
      </c>
      <c r="D16" s="173" t="s">
        <v>186</v>
      </c>
      <c r="E16" s="174">
        <v>1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76">
        <v>1.6000000000000001E-4</v>
      </c>
      <c r="O16" s="176">
        <f>ROUND(E16*N16,2)</f>
        <v>0</v>
      </c>
      <c r="P16" s="176">
        <v>0</v>
      </c>
      <c r="Q16" s="176">
        <f>ROUND(E16*P16,2)</f>
        <v>0</v>
      </c>
      <c r="R16" s="176" t="s">
        <v>174</v>
      </c>
      <c r="S16" s="176" t="s">
        <v>163</v>
      </c>
      <c r="T16" s="177" t="s">
        <v>163</v>
      </c>
      <c r="U16" s="163">
        <v>0.94</v>
      </c>
      <c r="V16" s="163">
        <f>ROUND(E16*U16,2)</f>
        <v>0.94</v>
      </c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175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61"/>
      <c r="B17" s="162"/>
      <c r="C17" s="252" t="s">
        <v>187</v>
      </c>
      <c r="D17" s="253"/>
      <c r="E17" s="253"/>
      <c r="F17" s="253"/>
      <c r="G17" s="25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167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22.5" outlineLevel="1" x14ac:dyDescent="0.2">
      <c r="A18" s="171">
        <v>4</v>
      </c>
      <c r="B18" s="172" t="s">
        <v>188</v>
      </c>
      <c r="C18" s="180" t="s">
        <v>189</v>
      </c>
      <c r="D18" s="173" t="s">
        <v>173</v>
      </c>
      <c r="E18" s="174">
        <v>9.1430000000000007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76">
        <v>0</v>
      </c>
      <c r="O18" s="176">
        <f>ROUND(E18*N18,2)</f>
        <v>0</v>
      </c>
      <c r="P18" s="176">
        <v>0</v>
      </c>
      <c r="Q18" s="176">
        <f>ROUND(E18*P18,2)</f>
        <v>0</v>
      </c>
      <c r="R18" s="176" t="s">
        <v>174</v>
      </c>
      <c r="S18" s="176" t="s">
        <v>163</v>
      </c>
      <c r="T18" s="177" t="s">
        <v>163</v>
      </c>
      <c r="U18" s="163">
        <v>0.32</v>
      </c>
      <c r="V18" s="163">
        <f>ROUND(E18*U18,2)</f>
        <v>2.93</v>
      </c>
      <c r="W18" s="163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175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61"/>
      <c r="B19" s="162"/>
      <c r="C19" s="195" t="s">
        <v>190</v>
      </c>
      <c r="D19" s="184"/>
      <c r="E19" s="185">
        <v>6.1429999999999998</v>
      </c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179</v>
      </c>
      <c r="AH19" s="154"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61"/>
      <c r="B20" s="162"/>
      <c r="C20" s="195" t="s">
        <v>183</v>
      </c>
      <c r="D20" s="184"/>
      <c r="E20" s="185">
        <v>3</v>
      </c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179</v>
      </c>
      <c r="AH20" s="154">
        <v>0</v>
      </c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71">
        <v>5</v>
      </c>
      <c r="B21" s="172" t="s">
        <v>191</v>
      </c>
      <c r="C21" s="180" t="s">
        <v>192</v>
      </c>
      <c r="D21" s="173" t="s">
        <v>173</v>
      </c>
      <c r="E21" s="174">
        <v>6.1429999999999998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2.58E-2</v>
      </c>
      <c r="O21" s="176">
        <f>ROUND(E21*N21,2)</f>
        <v>0.16</v>
      </c>
      <c r="P21" s="176">
        <v>0</v>
      </c>
      <c r="Q21" s="176">
        <f>ROUND(E21*P21,2)</f>
        <v>0</v>
      </c>
      <c r="R21" s="176"/>
      <c r="S21" s="176" t="s">
        <v>193</v>
      </c>
      <c r="T21" s="177" t="s">
        <v>194</v>
      </c>
      <c r="U21" s="163">
        <v>1.252</v>
      </c>
      <c r="V21" s="163">
        <f>ROUND(E21*U21,2)</f>
        <v>7.69</v>
      </c>
      <c r="W21" s="163"/>
      <c r="X21" s="154"/>
      <c r="Y21" s="154"/>
      <c r="Z21" s="154"/>
      <c r="AA21" s="154"/>
      <c r="AB21" s="154"/>
      <c r="AC21" s="154"/>
      <c r="AD21" s="154"/>
      <c r="AE21" s="154"/>
      <c r="AF21" s="154"/>
      <c r="AG21" s="154" t="s">
        <v>175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61"/>
      <c r="B22" s="162"/>
      <c r="C22" s="195" t="s">
        <v>190</v>
      </c>
      <c r="D22" s="184"/>
      <c r="E22" s="185">
        <v>6.1429999999999998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54"/>
      <c r="Y22" s="154"/>
      <c r="Z22" s="154"/>
      <c r="AA22" s="154"/>
      <c r="AB22" s="154"/>
      <c r="AC22" s="154"/>
      <c r="AD22" s="154"/>
      <c r="AE22" s="154"/>
      <c r="AF22" s="154"/>
      <c r="AG22" s="154" t="s">
        <v>179</v>
      </c>
      <c r="AH22" s="154">
        <v>0</v>
      </c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88">
        <v>6</v>
      </c>
      <c r="B23" s="189" t="s">
        <v>195</v>
      </c>
      <c r="C23" s="196" t="s">
        <v>196</v>
      </c>
      <c r="D23" s="190" t="s">
        <v>186</v>
      </c>
      <c r="E23" s="191">
        <v>1</v>
      </c>
      <c r="F23" s="192"/>
      <c r="G23" s="193">
        <f>ROUND(E23*F23,2)</f>
        <v>0</v>
      </c>
      <c r="H23" s="192"/>
      <c r="I23" s="193">
        <f>ROUND(E23*H23,2)</f>
        <v>0</v>
      </c>
      <c r="J23" s="192"/>
      <c r="K23" s="193">
        <f>ROUND(E23*J23,2)</f>
        <v>0</v>
      </c>
      <c r="L23" s="193">
        <v>21</v>
      </c>
      <c r="M23" s="193">
        <f>G23*(1+L23/100)</f>
        <v>0</v>
      </c>
      <c r="N23" s="193">
        <v>8.0000000000000004E-4</v>
      </c>
      <c r="O23" s="193">
        <f>ROUND(E23*N23,2)</f>
        <v>0</v>
      </c>
      <c r="P23" s="193">
        <v>0</v>
      </c>
      <c r="Q23" s="193">
        <f>ROUND(E23*P23,2)</f>
        <v>0</v>
      </c>
      <c r="R23" s="193"/>
      <c r="S23" s="193" t="s">
        <v>193</v>
      </c>
      <c r="T23" s="194" t="s">
        <v>164</v>
      </c>
      <c r="U23" s="163">
        <v>0</v>
      </c>
      <c r="V23" s="163">
        <f>ROUND(E23*U23,2)</f>
        <v>0</v>
      </c>
      <c r="W23" s="163"/>
      <c r="X23" s="154"/>
      <c r="Y23" s="154"/>
      <c r="Z23" s="154"/>
      <c r="AA23" s="154"/>
      <c r="AB23" s="154"/>
      <c r="AC23" s="154"/>
      <c r="AD23" s="154"/>
      <c r="AE23" s="154"/>
      <c r="AF23" s="154"/>
      <c r="AG23" s="154" t="s">
        <v>197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x14ac:dyDescent="0.2">
      <c r="A24" s="165" t="s">
        <v>158</v>
      </c>
      <c r="B24" s="166" t="s">
        <v>71</v>
      </c>
      <c r="C24" s="179" t="s">
        <v>72</v>
      </c>
      <c r="D24" s="167"/>
      <c r="E24" s="168"/>
      <c r="F24" s="169"/>
      <c r="G24" s="169">
        <f>SUMIF(AG25:AG48,"&lt;&gt;NOR",G25:G48)</f>
        <v>0</v>
      </c>
      <c r="H24" s="169"/>
      <c r="I24" s="169">
        <f>SUM(I25:I48)</f>
        <v>0</v>
      </c>
      <c r="J24" s="169"/>
      <c r="K24" s="169">
        <f>SUM(K25:K48)</f>
        <v>0</v>
      </c>
      <c r="L24" s="169"/>
      <c r="M24" s="169">
        <f>SUM(M25:M48)</f>
        <v>0</v>
      </c>
      <c r="N24" s="169"/>
      <c r="O24" s="169">
        <f>SUM(O25:O48)</f>
        <v>3.4499999999999997</v>
      </c>
      <c r="P24" s="169"/>
      <c r="Q24" s="169">
        <f>SUM(Q25:Q48)</f>
        <v>0</v>
      </c>
      <c r="R24" s="169"/>
      <c r="S24" s="169"/>
      <c r="T24" s="170"/>
      <c r="U24" s="164"/>
      <c r="V24" s="164">
        <f>SUM(V25:V48)</f>
        <v>27.709999999999997</v>
      </c>
      <c r="W24" s="164"/>
      <c r="AG24" t="s">
        <v>159</v>
      </c>
    </row>
    <row r="25" spans="1:60" outlineLevel="1" x14ac:dyDescent="0.2">
      <c r="A25" s="171">
        <v>7</v>
      </c>
      <c r="B25" s="172" t="s">
        <v>198</v>
      </c>
      <c r="C25" s="180" t="s">
        <v>199</v>
      </c>
      <c r="D25" s="173" t="s">
        <v>200</v>
      </c>
      <c r="E25" s="174">
        <v>1.02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76">
        <v>2.5249999999999999</v>
      </c>
      <c r="O25" s="176">
        <f>ROUND(E25*N25,2)</f>
        <v>2.58</v>
      </c>
      <c r="P25" s="176">
        <v>0</v>
      </c>
      <c r="Q25" s="176">
        <f>ROUND(E25*P25,2)</f>
        <v>0</v>
      </c>
      <c r="R25" s="176" t="s">
        <v>174</v>
      </c>
      <c r="S25" s="176" t="s">
        <v>163</v>
      </c>
      <c r="T25" s="177" t="s">
        <v>163</v>
      </c>
      <c r="U25" s="163">
        <v>3.2130000000000001</v>
      </c>
      <c r="V25" s="163">
        <f>ROUND(E25*U25,2)</f>
        <v>3.28</v>
      </c>
      <c r="W25" s="163"/>
      <c r="X25" s="154"/>
      <c r="Y25" s="154"/>
      <c r="Z25" s="154"/>
      <c r="AA25" s="154"/>
      <c r="AB25" s="154"/>
      <c r="AC25" s="154"/>
      <c r="AD25" s="154"/>
      <c r="AE25" s="154"/>
      <c r="AF25" s="154"/>
      <c r="AG25" s="154" t="s">
        <v>175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61"/>
      <c r="B26" s="162"/>
      <c r="C26" s="255" t="s">
        <v>201</v>
      </c>
      <c r="D26" s="256"/>
      <c r="E26" s="256"/>
      <c r="F26" s="256"/>
      <c r="G26" s="256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54"/>
      <c r="Y26" s="154"/>
      <c r="Z26" s="154"/>
      <c r="AA26" s="154"/>
      <c r="AB26" s="154"/>
      <c r="AC26" s="154"/>
      <c r="AD26" s="154"/>
      <c r="AE26" s="154"/>
      <c r="AF26" s="154"/>
      <c r="AG26" s="154" t="s">
        <v>177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61"/>
      <c r="B27" s="162"/>
      <c r="C27" s="257" t="s">
        <v>202</v>
      </c>
      <c r="D27" s="258"/>
      <c r="E27" s="258"/>
      <c r="F27" s="258"/>
      <c r="G27" s="258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54"/>
      <c r="Y27" s="154"/>
      <c r="Z27" s="154"/>
      <c r="AA27" s="154"/>
      <c r="AB27" s="154"/>
      <c r="AC27" s="154"/>
      <c r="AD27" s="154"/>
      <c r="AE27" s="154"/>
      <c r="AF27" s="154"/>
      <c r="AG27" s="154" t="s">
        <v>167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61"/>
      <c r="B28" s="162"/>
      <c r="C28" s="195" t="s">
        <v>203</v>
      </c>
      <c r="D28" s="184"/>
      <c r="E28" s="185">
        <v>1.02</v>
      </c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54"/>
      <c r="Y28" s="154"/>
      <c r="Z28" s="154"/>
      <c r="AA28" s="154"/>
      <c r="AB28" s="154"/>
      <c r="AC28" s="154"/>
      <c r="AD28" s="154"/>
      <c r="AE28" s="154"/>
      <c r="AF28" s="154"/>
      <c r="AG28" s="154" t="s">
        <v>179</v>
      </c>
      <c r="AH28" s="154">
        <v>0</v>
      </c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71">
        <v>8</v>
      </c>
      <c r="B29" s="172" t="s">
        <v>204</v>
      </c>
      <c r="C29" s="180" t="s">
        <v>205</v>
      </c>
      <c r="D29" s="173" t="s">
        <v>200</v>
      </c>
      <c r="E29" s="174">
        <v>1.02</v>
      </c>
      <c r="F29" s="175"/>
      <c r="G29" s="176">
        <f>ROUND(E29*F29,2)</f>
        <v>0</v>
      </c>
      <c r="H29" s="175"/>
      <c r="I29" s="176">
        <f>ROUND(E29*H29,2)</f>
        <v>0</v>
      </c>
      <c r="J29" s="175"/>
      <c r="K29" s="176">
        <f>ROUND(E29*J29,2)</f>
        <v>0</v>
      </c>
      <c r="L29" s="176">
        <v>21</v>
      </c>
      <c r="M29" s="176">
        <f>G29*(1+L29/100)</f>
        <v>0</v>
      </c>
      <c r="N29" s="176">
        <v>0</v>
      </c>
      <c r="O29" s="176">
        <f>ROUND(E29*N29,2)</f>
        <v>0</v>
      </c>
      <c r="P29" s="176">
        <v>0</v>
      </c>
      <c r="Q29" s="176">
        <f>ROUND(E29*P29,2)</f>
        <v>0</v>
      </c>
      <c r="R29" s="176" t="s">
        <v>174</v>
      </c>
      <c r="S29" s="176" t="s">
        <v>163</v>
      </c>
      <c r="T29" s="177" t="s">
        <v>163</v>
      </c>
      <c r="U29" s="163">
        <v>0.82</v>
      </c>
      <c r="V29" s="163">
        <f>ROUND(E29*U29,2)</f>
        <v>0.84</v>
      </c>
      <c r="W29" s="163"/>
      <c r="X29" s="154"/>
      <c r="Y29" s="154"/>
      <c r="Z29" s="154"/>
      <c r="AA29" s="154"/>
      <c r="AB29" s="154"/>
      <c r="AC29" s="154"/>
      <c r="AD29" s="154"/>
      <c r="AE29" s="154"/>
      <c r="AF29" s="154"/>
      <c r="AG29" s="154" t="s">
        <v>175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61"/>
      <c r="B30" s="162"/>
      <c r="C30" s="255" t="s">
        <v>206</v>
      </c>
      <c r="D30" s="256"/>
      <c r="E30" s="256"/>
      <c r="F30" s="256"/>
      <c r="G30" s="256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54"/>
      <c r="Y30" s="154"/>
      <c r="Z30" s="154"/>
      <c r="AA30" s="154"/>
      <c r="AB30" s="154"/>
      <c r="AC30" s="154"/>
      <c r="AD30" s="154"/>
      <c r="AE30" s="154"/>
      <c r="AF30" s="154"/>
      <c r="AG30" s="154" t="s">
        <v>177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61"/>
      <c r="B31" s="162"/>
      <c r="C31" s="195" t="s">
        <v>203</v>
      </c>
      <c r="D31" s="184"/>
      <c r="E31" s="185">
        <v>1.02</v>
      </c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54"/>
      <c r="Y31" s="154"/>
      <c r="Z31" s="154"/>
      <c r="AA31" s="154"/>
      <c r="AB31" s="154"/>
      <c r="AC31" s="154"/>
      <c r="AD31" s="154"/>
      <c r="AE31" s="154"/>
      <c r="AF31" s="154"/>
      <c r="AG31" s="154" t="s">
        <v>179</v>
      </c>
      <c r="AH31" s="154">
        <v>0</v>
      </c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ht="22.5" outlineLevel="1" x14ac:dyDescent="0.2">
      <c r="A32" s="171">
        <v>9</v>
      </c>
      <c r="B32" s="172" t="s">
        <v>207</v>
      </c>
      <c r="C32" s="180" t="s">
        <v>208</v>
      </c>
      <c r="D32" s="173" t="s">
        <v>209</v>
      </c>
      <c r="E32" s="174">
        <v>7.8539999999999999E-2</v>
      </c>
      <c r="F32" s="175"/>
      <c r="G32" s="176">
        <f>ROUND(E32*F32,2)</f>
        <v>0</v>
      </c>
      <c r="H32" s="175"/>
      <c r="I32" s="176">
        <f>ROUND(E32*H32,2)</f>
        <v>0</v>
      </c>
      <c r="J32" s="175"/>
      <c r="K32" s="176">
        <f>ROUND(E32*J32,2)</f>
        <v>0</v>
      </c>
      <c r="L32" s="176">
        <v>21</v>
      </c>
      <c r="M32" s="176">
        <f>G32*(1+L32/100)</f>
        <v>0</v>
      </c>
      <c r="N32" s="176">
        <v>1.0662499999999999</v>
      </c>
      <c r="O32" s="176">
        <f>ROUND(E32*N32,2)</f>
        <v>0.08</v>
      </c>
      <c r="P32" s="176">
        <v>0</v>
      </c>
      <c r="Q32" s="176">
        <f>ROUND(E32*P32,2)</f>
        <v>0</v>
      </c>
      <c r="R32" s="176" t="s">
        <v>174</v>
      </c>
      <c r="S32" s="176" t="s">
        <v>163</v>
      </c>
      <c r="T32" s="177" t="s">
        <v>163</v>
      </c>
      <c r="U32" s="163">
        <v>15.231</v>
      </c>
      <c r="V32" s="163">
        <f>ROUND(E32*U32,2)</f>
        <v>1.2</v>
      </c>
      <c r="W32" s="163"/>
      <c r="X32" s="154"/>
      <c r="Y32" s="154"/>
      <c r="Z32" s="154"/>
      <c r="AA32" s="154"/>
      <c r="AB32" s="154"/>
      <c r="AC32" s="154"/>
      <c r="AD32" s="154"/>
      <c r="AE32" s="154"/>
      <c r="AF32" s="154"/>
      <c r="AG32" s="154" t="s">
        <v>175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61"/>
      <c r="B33" s="162"/>
      <c r="C33" s="255" t="s">
        <v>210</v>
      </c>
      <c r="D33" s="256"/>
      <c r="E33" s="256"/>
      <c r="F33" s="256"/>
      <c r="G33" s="256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54"/>
      <c r="Y33" s="154"/>
      <c r="Z33" s="154"/>
      <c r="AA33" s="154"/>
      <c r="AB33" s="154"/>
      <c r="AC33" s="154"/>
      <c r="AD33" s="154"/>
      <c r="AE33" s="154"/>
      <c r="AF33" s="154"/>
      <c r="AG33" s="154" t="s">
        <v>177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61"/>
      <c r="B34" s="162"/>
      <c r="C34" s="195" t="s">
        <v>211</v>
      </c>
      <c r="D34" s="184"/>
      <c r="E34" s="185">
        <v>7.8539999999999999E-2</v>
      </c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54"/>
      <c r="Y34" s="154"/>
      <c r="Z34" s="154"/>
      <c r="AA34" s="154"/>
      <c r="AB34" s="154"/>
      <c r="AC34" s="154"/>
      <c r="AD34" s="154"/>
      <c r="AE34" s="154"/>
      <c r="AF34" s="154"/>
      <c r="AG34" s="154" t="s">
        <v>179</v>
      </c>
      <c r="AH34" s="154">
        <v>0</v>
      </c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22.5" outlineLevel="1" x14ac:dyDescent="0.2">
      <c r="A35" s="171">
        <v>10</v>
      </c>
      <c r="B35" s="172" t="s">
        <v>212</v>
      </c>
      <c r="C35" s="180" t="s">
        <v>213</v>
      </c>
      <c r="D35" s="173" t="s">
        <v>173</v>
      </c>
      <c r="E35" s="174">
        <v>50.85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6">
        <v>1.4279999999999999E-2</v>
      </c>
      <c r="O35" s="176">
        <f>ROUND(E35*N35,2)</f>
        <v>0.73</v>
      </c>
      <c r="P35" s="176">
        <v>0</v>
      </c>
      <c r="Q35" s="176">
        <f>ROUND(E35*P35,2)</f>
        <v>0</v>
      </c>
      <c r="R35" s="176" t="s">
        <v>174</v>
      </c>
      <c r="S35" s="176" t="s">
        <v>163</v>
      </c>
      <c r="T35" s="177" t="s">
        <v>163</v>
      </c>
      <c r="U35" s="163">
        <v>0.26900000000000002</v>
      </c>
      <c r="V35" s="163">
        <f>ROUND(E35*U35,2)</f>
        <v>13.68</v>
      </c>
      <c r="W35" s="163"/>
      <c r="X35" s="154"/>
      <c r="Y35" s="154"/>
      <c r="Z35" s="154"/>
      <c r="AA35" s="154"/>
      <c r="AB35" s="154"/>
      <c r="AC35" s="154"/>
      <c r="AD35" s="154"/>
      <c r="AE35" s="154"/>
      <c r="AF35" s="154"/>
      <c r="AG35" s="154" t="s">
        <v>175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61"/>
      <c r="B36" s="162"/>
      <c r="C36" s="255" t="s">
        <v>214</v>
      </c>
      <c r="D36" s="256"/>
      <c r="E36" s="256"/>
      <c r="F36" s="256"/>
      <c r="G36" s="256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54"/>
      <c r="Y36" s="154"/>
      <c r="Z36" s="154"/>
      <c r="AA36" s="154"/>
      <c r="AB36" s="154"/>
      <c r="AC36" s="154"/>
      <c r="AD36" s="154"/>
      <c r="AE36" s="154"/>
      <c r="AF36" s="154"/>
      <c r="AG36" s="154" t="s">
        <v>177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71">
        <v>11</v>
      </c>
      <c r="B37" s="172" t="s">
        <v>215</v>
      </c>
      <c r="C37" s="180" t="s">
        <v>216</v>
      </c>
      <c r="D37" s="173" t="s">
        <v>173</v>
      </c>
      <c r="E37" s="174">
        <v>50.85</v>
      </c>
      <c r="F37" s="175"/>
      <c r="G37" s="176">
        <f>ROUND(E37*F37,2)</f>
        <v>0</v>
      </c>
      <c r="H37" s="175"/>
      <c r="I37" s="176">
        <f>ROUND(E37*H37,2)</f>
        <v>0</v>
      </c>
      <c r="J37" s="175"/>
      <c r="K37" s="176">
        <f>ROUND(E37*J37,2)</f>
        <v>0</v>
      </c>
      <c r="L37" s="176">
        <v>21</v>
      </c>
      <c r="M37" s="176">
        <f>G37*(1+L37/100)</f>
        <v>0</v>
      </c>
      <c r="N37" s="176">
        <v>2.5999999999999998E-4</v>
      </c>
      <c r="O37" s="176">
        <f>ROUND(E37*N37,2)</f>
        <v>0.01</v>
      </c>
      <c r="P37" s="176">
        <v>0</v>
      </c>
      <c r="Q37" s="176">
        <f>ROUND(E37*P37,2)</f>
        <v>0</v>
      </c>
      <c r="R37" s="176" t="s">
        <v>174</v>
      </c>
      <c r="S37" s="176" t="s">
        <v>163</v>
      </c>
      <c r="T37" s="177" t="s">
        <v>163</v>
      </c>
      <c r="U37" s="163">
        <v>0.09</v>
      </c>
      <c r="V37" s="163">
        <f>ROUND(E37*U37,2)</f>
        <v>4.58</v>
      </c>
      <c r="W37" s="163"/>
      <c r="X37" s="154"/>
      <c r="Y37" s="154"/>
      <c r="Z37" s="154"/>
      <c r="AA37" s="154"/>
      <c r="AB37" s="154"/>
      <c r="AC37" s="154"/>
      <c r="AD37" s="154"/>
      <c r="AE37" s="154"/>
      <c r="AF37" s="154"/>
      <c r="AG37" s="154" t="s">
        <v>175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61"/>
      <c r="B38" s="162"/>
      <c r="C38" s="255" t="s">
        <v>214</v>
      </c>
      <c r="D38" s="256"/>
      <c r="E38" s="256"/>
      <c r="F38" s="256"/>
      <c r="G38" s="256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54"/>
      <c r="Y38" s="154"/>
      <c r="Z38" s="154"/>
      <c r="AA38" s="154"/>
      <c r="AB38" s="154"/>
      <c r="AC38" s="154"/>
      <c r="AD38" s="154"/>
      <c r="AE38" s="154"/>
      <c r="AF38" s="154"/>
      <c r="AG38" s="154" t="s">
        <v>177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71">
        <v>12</v>
      </c>
      <c r="B39" s="172" t="s">
        <v>217</v>
      </c>
      <c r="C39" s="180" t="s">
        <v>218</v>
      </c>
      <c r="D39" s="173" t="s">
        <v>173</v>
      </c>
      <c r="E39" s="174">
        <v>4.04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76">
        <v>8.9300000000000004E-3</v>
      </c>
      <c r="O39" s="176">
        <f>ROUND(E39*N39,2)</f>
        <v>0.04</v>
      </c>
      <c r="P39" s="176">
        <v>0</v>
      </c>
      <c r="Q39" s="176">
        <f>ROUND(E39*P39,2)</f>
        <v>0</v>
      </c>
      <c r="R39" s="176" t="s">
        <v>174</v>
      </c>
      <c r="S39" s="176" t="s">
        <v>163</v>
      </c>
      <c r="T39" s="177" t="s">
        <v>163</v>
      </c>
      <c r="U39" s="163">
        <v>0.34399999999999997</v>
      </c>
      <c r="V39" s="163">
        <f>ROUND(E39*U39,2)</f>
        <v>1.39</v>
      </c>
      <c r="W39" s="163"/>
      <c r="X39" s="154"/>
      <c r="Y39" s="154"/>
      <c r="Z39" s="154"/>
      <c r="AA39" s="154"/>
      <c r="AB39" s="154"/>
      <c r="AC39" s="154"/>
      <c r="AD39" s="154"/>
      <c r="AE39" s="154"/>
      <c r="AF39" s="154"/>
      <c r="AG39" s="154" t="s">
        <v>175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61"/>
      <c r="B40" s="162"/>
      <c r="C40" s="255" t="s">
        <v>214</v>
      </c>
      <c r="D40" s="256"/>
      <c r="E40" s="256"/>
      <c r="F40" s="256"/>
      <c r="G40" s="256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54"/>
      <c r="Y40" s="154"/>
      <c r="Z40" s="154"/>
      <c r="AA40" s="154"/>
      <c r="AB40" s="154"/>
      <c r="AC40" s="154"/>
      <c r="AD40" s="154"/>
      <c r="AE40" s="154"/>
      <c r="AF40" s="154"/>
      <c r="AG40" s="154" t="s">
        <v>177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61"/>
      <c r="B41" s="162"/>
      <c r="C41" s="257" t="s">
        <v>219</v>
      </c>
      <c r="D41" s="258"/>
      <c r="E41" s="258"/>
      <c r="F41" s="258"/>
      <c r="G41" s="258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54"/>
      <c r="Y41" s="154"/>
      <c r="Z41" s="154"/>
      <c r="AA41" s="154"/>
      <c r="AB41" s="154"/>
      <c r="AC41" s="154"/>
      <c r="AD41" s="154"/>
      <c r="AE41" s="154"/>
      <c r="AF41" s="154"/>
      <c r="AG41" s="154" t="s">
        <v>167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195" t="s">
        <v>220</v>
      </c>
      <c r="D42" s="184"/>
      <c r="E42" s="185">
        <v>4.04</v>
      </c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54"/>
      <c r="Y42" s="154"/>
      <c r="Z42" s="154"/>
      <c r="AA42" s="154"/>
      <c r="AB42" s="154"/>
      <c r="AC42" s="154"/>
      <c r="AD42" s="154"/>
      <c r="AE42" s="154"/>
      <c r="AF42" s="154"/>
      <c r="AG42" s="154" t="s">
        <v>179</v>
      </c>
      <c r="AH42" s="154">
        <v>0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71">
        <v>13</v>
      </c>
      <c r="B43" s="172" t="s">
        <v>221</v>
      </c>
      <c r="C43" s="180" t="s">
        <v>222</v>
      </c>
      <c r="D43" s="173" t="s">
        <v>173</v>
      </c>
      <c r="E43" s="174">
        <v>4.04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76">
        <v>1.6000000000000001E-3</v>
      </c>
      <c r="O43" s="176">
        <f>ROUND(E43*N43,2)</f>
        <v>0.01</v>
      </c>
      <c r="P43" s="176">
        <v>0</v>
      </c>
      <c r="Q43" s="176">
        <f>ROUND(E43*P43,2)</f>
        <v>0</v>
      </c>
      <c r="R43" s="176"/>
      <c r="S43" s="176" t="s">
        <v>193</v>
      </c>
      <c r="T43" s="177" t="s">
        <v>194</v>
      </c>
      <c r="U43" s="163">
        <v>0.05</v>
      </c>
      <c r="V43" s="163">
        <f>ROUND(E43*U43,2)</f>
        <v>0.2</v>
      </c>
      <c r="W43" s="163"/>
      <c r="X43" s="154"/>
      <c r="Y43" s="154"/>
      <c r="Z43" s="154"/>
      <c r="AA43" s="154"/>
      <c r="AB43" s="154"/>
      <c r="AC43" s="154"/>
      <c r="AD43" s="154"/>
      <c r="AE43" s="154"/>
      <c r="AF43" s="154"/>
      <c r="AG43" s="154" t="s">
        <v>175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61"/>
      <c r="B44" s="162"/>
      <c r="C44" s="195" t="s">
        <v>220</v>
      </c>
      <c r="D44" s="184"/>
      <c r="E44" s="185">
        <v>4.04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54"/>
      <c r="Y44" s="154"/>
      <c r="Z44" s="154"/>
      <c r="AA44" s="154"/>
      <c r="AB44" s="154"/>
      <c r="AC44" s="154"/>
      <c r="AD44" s="154"/>
      <c r="AE44" s="154"/>
      <c r="AF44" s="154"/>
      <c r="AG44" s="154" t="s">
        <v>179</v>
      </c>
      <c r="AH44" s="154">
        <v>0</v>
      </c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71">
        <v>14</v>
      </c>
      <c r="B45" s="172" t="s">
        <v>223</v>
      </c>
      <c r="C45" s="180" t="s">
        <v>224</v>
      </c>
      <c r="D45" s="173" t="s">
        <v>173</v>
      </c>
      <c r="E45" s="174">
        <v>50.85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76">
        <v>0</v>
      </c>
      <c r="O45" s="176">
        <f>ROUND(E45*N45,2)</f>
        <v>0</v>
      </c>
      <c r="P45" s="176">
        <v>0</v>
      </c>
      <c r="Q45" s="176">
        <f>ROUND(E45*P45,2)</f>
        <v>0</v>
      </c>
      <c r="R45" s="176"/>
      <c r="S45" s="176" t="s">
        <v>193</v>
      </c>
      <c r="T45" s="177" t="s">
        <v>164</v>
      </c>
      <c r="U45" s="163">
        <v>0.05</v>
      </c>
      <c r="V45" s="163">
        <f>ROUND(E45*U45,2)</f>
        <v>2.54</v>
      </c>
      <c r="W45" s="163"/>
      <c r="X45" s="154"/>
      <c r="Y45" s="154"/>
      <c r="Z45" s="154"/>
      <c r="AA45" s="154"/>
      <c r="AB45" s="154"/>
      <c r="AC45" s="154"/>
      <c r="AD45" s="154"/>
      <c r="AE45" s="154"/>
      <c r="AF45" s="154"/>
      <c r="AG45" s="154" t="s">
        <v>175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61"/>
      <c r="B46" s="162"/>
      <c r="C46" s="195" t="s">
        <v>220</v>
      </c>
      <c r="D46" s="184"/>
      <c r="E46" s="185">
        <v>4.04</v>
      </c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54"/>
      <c r="Y46" s="154"/>
      <c r="Z46" s="154"/>
      <c r="AA46" s="154"/>
      <c r="AB46" s="154"/>
      <c r="AC46" s="154"/>
      <c r="AD46" s="154"/>
      <c r="AE46" s="154"/>
      <c r="AF46" s="154"/>
      <c r="AG46" s="154" t="s">
        <v>179</v>
      </c>
      <c r="AH46" s="154">
        <v>0</v>
      </c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61"/>
      <c r="B47" s="162"/>
      <c r="C47" s="195" t="s">
        <v>225</v>
      </c>
      <c r="D47" s="184"/>
      <c r="E47" s="185">
        <v>17</v>
      </c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54"/>
      <c r="Y47" s="154"/>
      <c r="Z47" s="154"/>
      <c r="AA47" s="154"/>
      <c r="AB47" s="154"/>
      <c r="AC47" s="154"/>
      <c r="AD47" s="154"/>
      <c r="AE47" s="154"/>
      <c r="AF47" s="154"/>
      <c r="AG47" s="154" t="s">
        <v>179</v>
      </c>
      <c r="AH47" s="154">
        <v>0</v>
      </c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61"/>
      <c r="B48" s="162"/>
      <c r="C48" s="195" t="s">
        <v>226</v>
      </c>
      <c r="D48" s="184"/>
      <c r="E48" s="185">
        <v>29.81</v>
      </c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54"/>
      <c r="Y48" s="154"/>
      <c r="Z48" s="154"/>
      <c r="AA48" s="154"/>
      <c r="AB48" s="154"/>
      <c r="AC48" s="154"/>
      <c r="AD48" s="154"/>
      <c r="AE48" s="154"/>
      <c r="AF48" s="154"/>
      <c r="AG48" s="154" t="s">
        <v>179</v>
      </c>
      <c r="AH48" s="154">
        <v>0</v>
      </c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x14ac:dyDescent="0.2">
      <c r="A49" s="165" t="s">
        <v>158</v>
      </c>
      <c r="B49" s="166" t="s">
        <v>73</v>
      </c>
      <c r="C49" s="179" t="s">
        <v>74</v>
      </c>
      <c r="D49" s="167"/>
      <c r="E49" s="168"/>
      <c r="F49" s="169"/>
      <c r="G49" s="169">
        <f>SUMIF(AG50:AG50,"&lt;&gt;NOR",G50:G50)</f>
        <v>0</v>
      </c>
      <c r="H49" s="169"/>
      <c r="I49" s="169">
        <f>SUM(I50:I50)</f>
        <v>0</v>
      </c>
      <c r="J49" s="169"/>
      <c r="K49" s="169">
        <f>SUM(K50:K50)</f>
        <v>0</v>
      </c>
      <c r="L49" s="169"/>
      <c r="M49" s="169">
        <f>SUM(M50:M50)</f>
        <v>0</v>
      </c>
      <c r="N49" s="169"/>
      <c r="O49" s="169">
        <f>SUM(O50:O50)</f>
        <v>0.14000000000000001</v>
      </c>
      <c r="P49" s="169"/>
      <c r="Q49" s="169">
        <f>SUM(Q50:Q50)</f>
        <v>0</v>
      </c>
      <c r="R49" s="169"/>
      <c r="S49" s="169"/>
      <c r="T49" s="170"/>
      <c r="U49" s="164"/>
      <c r="V49" s="164">
        <f>SUM(V50:V50)</f>
        <v>19.260000000000002</v>
      </c>
      <c r="W49" s="164"/>
      <c r="AG49" t="s">
        <v>159</v>
      </c>
    </row>
    <row r="50" spans="1:60" outlineLevel="1" x14ac:dyDescent="0.2">
      <c r="A50" s="188">
        <v>15</v>
      </c>
      <c r="B50" s="189" t="s">
        <v>227</v>
      </c>
      <c r="C50" s="196" t="s">
        <v>228</v>
      </c>
      <c r="D50" s="190" t="s">
        <v>173</v>
      </c>
      <c r="E50" s="191">
        <v>90</v>
      </c>
      <c r="F50" s="192"/>
      <c r="G50" s="193">
        <f>ROUND(E50*F50,2)</f>
        <v>0</v>
      </c>
      <c r="H50" s="192"/>
      <c r="I50" s="193">
        <f>ROUND(E50*H50,2)</f>
        <v>0</v>
      </c>
      <c r="J50" s="192"/>
      <c r="K50" s="193">
        <f>ROUND(E50*J50,2)</f>
        <v>0</v>
      </c>
      <c r="L50" s="193">
        <v>21</v>
      </c>
      <c r="M50" s="193">
        <f>G50*(1+L50/100)</f>
        <v>0</v>
      </c>
      <c r="N50" s="193">
        <v>1.58E-3</v>
      </c>
      <c r="O50" s="193">
        <f>ROUND(E50*N50,2)</f>
        <v>0.14000000000000001</v>
      </c>
      <c r="P50" s="193">
        <v>0</v>
      </c>
      <c r="Q50" s="193">
        <f>ROUND(E50*P50,2)</f>
        <v>0</v>
      </c>
      <c r="R50" s="193" t="s">
        <v>229</v>
      </c>
      <c r="S50" s="193" t="s">
        <v>163</v>
      </c>
      <c r="T50" s="194" t="s">
        <v>163</v>
      </c>
      <c r="U50" s="163">
        <v>0.214</v>
      </c>
      <c r="V50" s="163">
        <f>ROUND(E50*U50,2)</f>
        <v>19.260000000000002</v>
      </c>
      <c r="W50" s="163"/>
      <c r="X50" s="154"/>
      <c r="Y50" s="154"/>
      <c r="Z50" s="154"/>
      <c r="AA50" s="154"/>
      <c r="AB50" s="154"/>
      <c r="AC50" s="154"/>
      <c r="AD50" s="154"/>
      <c r="AE50" s="154"/>
      <c r="AF50" s="154"/>
      <c r="AG50" s="154" t="s">
        <v>175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x14ac:dyDescent="0.2">
      <c r="A51" s="165" t="s">
        <v>158</v>
      </c>
      <c r="B51" s="166" t="s">
        <v>75</v>
      </c>
      <c r="C51" s="179" t="s">
        <v>76</v>
      </c>
      <c r="D51" s="167"/>
      <c r="E51" s="168"/>
      <c r="F51" s="169"/>
      <c r="G51" s="169">
        <f>SUMIF(AG52:AG57,"&lt;&gt;NOR",G52:G57)</f>
        <v>0</v>
      </c>
      <c r="H51" s="169"/>
      <c r="I51" s="169">
        <f>SUM(I52:I57)</f>
        <v>0</v>
      </c>
      <c r="J51" s="169"/>
      <c r="K51" s="169">
        <f>SUM(K52:K57)</f>
        <v>0</v>
      </c>
      <c r="L51" s="169"/>
      <c r="M51" s="169">
        <f>SUM(M52:M57)</f>
        <v>0</v>
      </c>
      <c r="N51" s="169"/>
      <c r="O51" s="169">
        <f>SUM(O52:O57)</f>
        <v>0.01</v>
      </c>
      <c r="P51" s="169"/>
      <c r="Q51" s="169">
        <f>SUM(Q52:Q57)</f>
        <v>0</v>
      </c>
      <c r="R51" s="169"/>
      <c r="S51" s="169"/>
      <c r="T51" s="170"/>
      <c r="U51" s="164"/>
      <c r="V51" s="164">
        <f>SUM(V52:V57)</f>
        <v>54.52</v>
      </c>
      <c r="W51" s="164"/>
      <c r="AG51" t="s">
        <v>159</v>
      </c>
    </row>
    <row r="52" spans="1:60" ht="56.25" outlineLevel="1" x14ac:dyDescent="0.2">
      <c r="A52" s="171">
        <v>16</v>
      </c>
      <c r="B52" s="172" t="s">
        <v>230</v>
      </c>
      <c r="C52" s="180" t="s">
        <v>231</v>
      </c>
      <c r="D52" s="173" t="s">
        <v>173</v>
      </c>
      <c r="E52" s="174">
        <v>177</v>
      </c>
      <c r="F52" s="175"/>
      <c r="G52" s="176">
        <f>ROUND(E52*F52,2)</f>
        <v>0</v>
      </c>
      <c r="H52" s="175"/>
      <c r="I52" s="176">
        <f>ROUND(E52*H52,2)</f>
        <v>0</v>
      </c>
      <c r="J52" s="175"/>
      <c r="K52" s="176">
        <f>ROUND(E52*J52,2)</f>
        <v>0</v>
      </c>
      <c r="L52" s="176">
        <v>21</v>
      </c>
      <c r="M52" s="176">
        <f>G52*(1+L52/100)</f>
        <v>0</v>
      </c>
      <c r="N52" s="176">
        <v>4.0000000000000003E-5</v>
      </c>
      <c r="O52" s="176">
        <f>ROUND(E52*N52,2)</f>
        <v>0.01</v>
      </c>
      <c r="P52" s="176">
        <v>0</v>
      </c>
      <c r="Q52" s="176">
        <f>ROUND(E52*P52,2)</f>
        <v>0</v>
      </c>
      <c r="R52" s="176" t="s">
        <v>174</v>
      </c>
      <c r="S52" s="176" t="s">
        <v>163</v>
      </c>
      <c r="T52" s="177" t="s">
        <v>163</v>
      </c>
      <c r="U52" s="163">
        <v>0.308</v>
      </c>
      <c r="V52" s="163">
        <f>ROUND(E52*U52,2)</f>
        <v>54.52</v>
      </c>
      <c r="W52" s="163"/>
      <c r="X52" s="154"/>
      <c r="Y52" s="154"/>
      <c r="Z52" s="154"/>
      <c r="AA52" s="154"/>
      <c r="AB52" s="154"/>
      <c r="AC52" s="154"/>
      <c r="AD52" s="154"/>
      <c r="AE52" s="154"/>
      <c r="AF52" s="154"/>
      <c r="AG52" s="154" t="s">
        <v>175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61"/>
      <c r="B53" s="162"/>
      <c r="C53" s="195" t="s">
        <v>232</v>
      </c>
      <c r="D53" s="184"/>
      <c r="E53" s="185">
        <v>177</v>
      </c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54"/>
      <c r="Y53" s="154"/>
      <c r="Z53" s="154"/>
      <c r="AA53" s="154"/>
      <c r="AB53" s="154"/>
      <c r="AC53" s="154"/>
      <c r="AD53" s="154"/>
      <c r="AE53" s="154"/>
      <c r="AF53" s="154"/>
      <c r="AG53" s="154" t="s">
        <v>179</v>
      </c>
      <c r="AH53" s="154">
        <v>0</v>
      </c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88">
        <v>17</v>
      </c>
      <c r="B54" s="189" t="s">
        <v>233</v>
      </c>
      <c r="C54" s="196" t="s">
        <v>234</v>
      </c>
      <c r="D54" s="190" t="s">
        <v>173</v>
      </c>
      <c r="E54" s="191">
        <v>85</v>
      </c>
      <c r="F54" s="192"/>
      <c r="G54" s="193">
        <f>ROUND(E54*F54,2)</f>
        <v>0</v>
      </c>
      <c r="H54" s="192"/>
      <c r="I54" s="193">
        <f>ROUND(E54*H54,2)</f>
        <v>0</v>
      </c>
      <c r="J54" s="192"/>
      <c r="K54" s="193">
        <f>ROUND(E54*J54,2)</f>
        <v>0</v>
      </c>
      <c r="L54" s="193">
        <v>21</v>
      </c>
      <c r="M54" s="193">
        <f>G54*(1+L54/100)</f>
        <v>0</v>
      </c>
      <c r="N54" s="193">
        <v>0</v>
      </c>
      <c r="O54" s="193">
        <f>ROUND(E54*N54,2)</f>
        <v>0</v>
      </c>
      <c r="P54" s="193">
        <v>0</v>
      </c>
      <c r="Q54" s="193">
        <f>ROUND(E54*P54,2)</f>
        <v>0</v>
      </c>
      <c r="R54" s="193"/>
      <c r="S54" s="193" t="s">
        <v>193</v>
      </c>
      <c r="T54" s="194" t="s">
        <v>164</v>
      </c>
      <c r="U54" s="163">
        <v>0</v>
      </c>
      <c r="V54" s="163">
        <f>ROUND(E54*U54,2)</f>
        <v>0</v>
      </c>
      <c r="W54" s="163"/>
      <c r="X54" s="154"/>
      <c r="Y54" s="154"/>
      <c r="Z54" s="154"/>
      <c r="AA54" s="154"/>
      <c r="AB54" s="154"/>
      <c r="AC54" s="154"/>
      <c r="AD54" s="154"/>
      <c r="AE54" s="154"/>
      <c r="AF54" s="154"/>
      <c r="AG54" s="154" t="s">
        <v>175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22.5" outlineLevel="1" x14ac:dyDescent="0.2">
      <c r="A55" s="188">
        <v>18</v>
      </c>
      <c r="B55" s="189" t="s">
        <v>235</v>
      </c>
      <c r="C55" s="196" t="s">
        <v>236</v>
      </c>
      <c r="D55" s="190" t="s">
        <v>237</v>
      </c>
      <c r="E55" s="191">
        <v>1</v>
      </c>
      <c r="F55" s="192"/>
      <c r="G55" s="193">
        <f>ROUND(E55*F55,2)</f>
        <v>0</v>
      </c>
      <c r="H55" s="192"/>
      <c r="I55" s="193">
        <f>ROUND(E55*H55,2)</f>
        <v>0</v>
      </c>
      <c r="J55" s="192"/>
      <c r="K55" s="193">
        <f>ROUND(E55*J55,2)</f>
        <v>0</v>
      </c>
      <c r="L55" s="193">
        <v>21</v>
      </c>
      <c r="M55" s="193">
        <f>G55*(1+L55/100)</f>
        <v>0</v>
      </c>
      <c r="N55" s="193">
        <v>0</v>
      </c>
      <c r="O55" s="193">
        <f>ROUND(E55*N55,2)</f>
        <v>0</v>
      </c>
      <c r="P55" s="193">
        <v>0</v>
      </c>
      <c r="Q55" s="193">
        <f>ROUND(E55*P55,2)</f>
        <v>0</v>
      </c>
      <c r="R55" s="193"/>
      <c r="S55" s="193" t="s">
        <v>193</v>
      </c>
      <c r="T55" s="194" t="s">
        <v>164</v>
      </c>
      <c r="U55" s="163">
        <v>0</v>
      </c>
      <c r="V55" s="163">
        <f>ROUND(E55*U55,2)</f>
        <v>0</v>
      </c>
      <c r="W55" s="163"/>
      <c r="X55" s="154"/>
      <c r="Y55" s="154"/>
      <c r="Z55" s="154"/>
      <c r="AA55" s="154"/>
      <c r="AB55" s="154"/>
      <c r="AC55" s="154"/>
      <c r="AD55" s="154"/>
      <c r="AE55" s="154"/>
      <c r="AF55" s="154"/>
      <c r="AG55" s="154" t="s">
        <v>175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ht="22.5" outlineLevel="1" x14ac:dyDescent="0.2">
      <c r="A56" s="171">
        <v>19</v>
      </c>
      <c r="B56" s="172" t="s">
        <v>238</v>
      </c>
      <c r="C56" s="180" t="s">
        <v>239</v>
      </c>
      <c r="D56" s="173" t="s">
        <v>240</v>
      </c>
      <c r="E56" s="174">
        <v>1</v>
      </c>
      <c r="F56" s="175"/>
      <c r="G56" s="176">
        <f>ROUND(E56*F56,2)</f>
        <v>0</v>
      </c>
      <c r="H56" s="175"/>
      <c r="I56" s="176">
        <f>ROUND(E56*H56,2)</f>
        <v>0</v>
      </c>
      <c r="J56" s="175"/>
      <c r="K56" s="176">
        <f>ROUND(E56*J56,2)</f>
        <v>0</v>
      </c>
      <c r="L56" s="176">
        <v>21</v>
      </c>
      <c r="M56" s="176">
        <f>G56*(1+L56/100)</f>
        <v>0</v>
      </c>
      <c r="N56" s="176">
        <v>0</v>
      </c>
      <c r="O56" s="176">
        <f>ROUND(E56*N56,2)</f>
        <v>0</v>
      </c>
      <c r="P56" s="176">
        <v>0</v>
      </c>
      <c r="Q56" s="176">
        <f>ROUND(E56*P56,2)</f>
        <v>0</v>
      </c>
      <c r="R56" s="176"/>
      <c r="S56" s="176" t="s">
        <v>193</v>
      </c>
      <c r="T56" s="177" t="s">
        <v>164</v>
      </c>
      <c r="U56" s="163">
        <v>0</v>
      </c>
      <c r="V56" s="163">
        <f>ROUND(E56*U56,2)</f>
        <v>0</v>
      </c>
      <c r="W56" s="163"/>
      <c r="X56" s="154"/>
      <c r="Y56" s="154"/>
      <c r="Z56" s="154"/>
      <c r="AA56" s="154"/>
      <c r="AB56" s="154"/>
      <c r="AC56" s="154"/>
      <c r="AD56" s="154"/>
      <c r="AE56" s="154"/>
      <c r="AF56" s="154"/>
      <c r="AG56" s="154" t="s">
        <v>175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61"/>
      <c r="B57" s="162"/>
      <c r="C57" s="252" t="s">
        <v>241</v>
      </c>
      <c r="D57" s="253"/>
      <c r="E57" s="253"/>
      <c r="F57" s="253"/>
      <c r="G57" s="25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54"/>
      <c r="Y57" s="154"/>
      <c r="Z57" s="154"/>
      <c r="AA57" s="154"/>
      <c r="AB57" s="154"/>
      <c r="AC57" s="154"/>
      <c r="AD57" s="154"/>
      <c r="AE57" s="154"/>
      <c r="AF57" s="154"/>
      <c r="AG57" s="154" t="s">
        <v>167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x14ac:dyDescent="0.2">
      <c r="A58" s="165" t="s">
        <v>158</v>
      </c>
      <c r="B58" s="166" t="s">
        <v>77</v>
      </c>
      <c r="C58" s="179" t="s">
        <v>78</v>
      </c>
      <c r="D58" s="167"/>
      <c r="E58" s="168"/>
      <c r="F58" s="169"/>
      <c r="G58" s="169">
        <f>SUMIF(AG59:AG127,"&lt;&gt;NOR",G59:G127)</f>
        <v>0</v>
      </c>
      <c r="H58" s="169"/>
      <c r="I58" s="169">
        <f>SUM(I59:I127)</f>
        <v>0</v>
      </c>
      <c r="J58" s="169"/>
      <c r="K58" s="169">
        <f>SUM(K59:K127)</f>
        <v>0</v>
      </c>
      <c r="L58" s="169"/>
      <c r="M58" s="169">
        <f>SUM(M59:M127)</f>
        <v>0</v>
      </c>
      <c r="N58" s="169"/>
      <c r="O58" s="169">
        <f>SUM(O59:O127)</f>
        <v>0.01</v>
      </c>
      <c r="P58" s="169"/>
      <c r="Q58" s="169">
        <f>SUM(Q59:Q127)</f>
        <v>14.589999999999996</v>
      </c>
      <c r="R58" s="169"/>
      <c r="S58" s="169"/>
      <c r="T58" s="170"/>
      <c r="U58" s="164"/>
      <c r="V58" s="164">
        <f>SUM(V59:V127)</f>
        <v>80.460000000000022</v>
      </c>
      <c r="W58" s="164"/>
      <c r="AG58" t="s">
        <v>159</v>
      </c>
    </row>
    <row r="59" spans="1:60" outlineLevel="1" x14ac:dyDescent="0.2">
      <c r="A59" s="171">
        <v>20</v>
      </c>
      <c r="B59" s="172" t="s">
        <v>242</v>
      </c>
      <c r="C59" s="180" t="s">
        <v>243</v>
      </c>
      <c r="D59" s="173" t="s">
        <v>173</v>
      </c>
      <c r="E59" s="174">
        <v>0.37180000000000002</v>
      </c>
      <c r="F59" s="175"/>
      <c r="G59" s="176">
        <f>ROUND(E59*F59,2)</f>
        <v>0</v>
      </c>
      <c r="H59" s="175"/>
      <c r="I59" s="176">
        <f>ROUND(E59*H59,2)</f>
        <v>0</v>
      </c>
      <c r="J59" s="175"/>
      <c r="K59" s="176">
        <f>ROUND(E59*J59,2)</f>
        <v>0</v>
      </c>
      <c r="L59" s="176">
        <v>21</v>
      </c>
      <c r="M59" s="176">
        <f>G59*(1+L59/100)</f>
        <v>0</v>
      </c>
      <c r="N59" s="176">
        <v>8.3999999999999995E-3</v>
      </c>
      <c r="O59" s="176">
        <f>ROUND(E59*N59,2)</f>
        <v>0</v>
      </c>
      <c r="P59" s="176">
        <v>0</v>
      </c>
      <c r="Q59" s="176">
        <f>ROUND(E59*P59,2)</f>
        <v>0</v>
      </c>
      <c r="R59" s="176" t="s">
        <v>244</v>
      </c>
      <c r="S59" s="176" t="s">
        <v>163</v>
      </c>
      <c r="T59" s="177" t="s">
        <v>163</v>
      </c>
      <c r="U59" s="163">
        <v>0.6</v>
      </c>
      <c r="V59" s="163">
        <f>ROUND(E59*U59,2)</f>
        <v>0.22</v>
      </c>
      <c r="W59" s="163"/>
      <c r="X59" s="154"/>
      <c r="Y59" s="154"/>
      <c r="Z59" s="154"/>
      <c r="AA59" s="154"/>
      <c r="AB59" s="154"/>
      <c r="AC59" s="154"/>
      <c r="AD59" s="154"/>
      <c r="AE59" s="154"/>
      <c r="AF59" s="154"/>
      <c r="AG59" s="154" t="s">
        <v>175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/>
      <c r="B60" s="162"/>
      <c r="C60" s="195" t="s">
        <v>245</v>
      </c>
      <c r="D60" s="184"/>
      <c r="E60" s="185">
        <v>0.37180000000000002</v>
      </c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54"/>
      <c r="Y60" s="154"/>
      <c r="Z60" s="154"/>
      <c r="AA60" s="154"/>
      <c r="AB60" s="154"/>
      <c r="AC60" s="154"/>
      <c r="AD60" s="154"/>
      <c r="AE60" s="154"/>
      <c r="AF60" s="154"/>
      <c r="AG60" s="154" t="s">
        <v>179</v>
      </c>
      <c r="AH60" s="154">
        <v>0</v>
      </c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22.5" outlineLevel="1" x14ac:dyDescent="0.2">
      <c r="A61" s="171">
        <v>21</v>
      </c>
      <c r="B61" s="172" t="s">
        <v>246</v>
      </c>
      <c r="C61" s="180" t="s">
        <v>247</v>
      </c>
      <c r="D61" s="173" t="s">
        <v>200</v>
      </c>
      <c r="E61" s="174">
        <v>1.5</v>
      </c>
      <c r="F61" s="175"/>
      <c r="G61" s="176">
        <f>ROUND(E61*F61,2)</f>
        <v>0</v>
      </c>
      <c r="H61" s="175"/>
      <c r="I61" s="176">
        <f>ROUND(E61*H61,2)</f>
        <v>0</v>
      </c>
      <c r="J61" s="175"/>
      <c r="K61" s="176">
        <f>ROUND(E61*J61,2)</f>
        <v>0</v>
      </c>
      <c r="L61" s="176">
        <v>21</v>
      </c>
      <c r="M61" s="176">
        <f>G61*(1+L61/100)</f>
        <v>0</v>
      </c>
      <c r="N61" s="176">
        <v>0</v>
      </c>
      <c r="O61" s="176">
        <f>ROUND(E61*N61,2)</f>
        <v>0</v>
      </c>
      <c r="P61" s="176">
        <v>2.2000000000000002</v>
      </c>
      <c r="Q61" s="176">
        <f>ROUND(E61*P61,2)</f>
        <v>3.3</v>
      </c>
      <c r="R61" s="176" t="s">
        <v>248</v>
      </c>
      <c r="S61" s="176" t="s">
        <v>163</v>
      </c>
      <c r="T61" s="177" t="s">
        <v>163</v>
      </c>
      <c r="U61" s="163">
        <v>7.1950000000000003</v>
      </c>
      <c r="V61" s="163">
        <f>ROUND(E61*U61,2)</f>
        <v>10.79</v>
      </c>
      <c r="W61" s="163"/>
      <c r="X61" s="154"/>
      <c r="Y61" s="154"/>
      <c r="Z61" s="154"/>
      <c r="AA61" s="154"/>
      <c r="AB61" s="154"/>
      <c r="AC61" s="154"/>
      <c r="AD61" s="154"/>
      <c r="AE61" s="154"/>
      <c r="AF61" s="154"/>
      <c r="AG61" s="154" t="s">
        <v>175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61"/>
      <c r="B62" s="162"/>
      <c r="C62" s="195" t="s">
        <v>249</v>
      </c>
      <c r="D62" s="184"/>
      <c r="E62" s="185">
        <v>1.5</v>
      </c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54"/>
      <c r="Y62" s="154"/>
      <c r="Z62" s="154"/>
      <c r="AA62" s="154"/>
      <c r="AB62" s="154"/>
      <c r="AC62" s="154"/>
      <c r="AD62" s="154"/>
      <c r="AE62" s="154"/>
      <c r="AF62" s="154"/>
      <c r="AG62" s="154" t="s">
        <v>179</v>
      </c>
      <c r="AH62" s="154">
        <v>0</v>
      </c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ht="22.5" outlineLevel="1" x14ac:dyDescent="0.2">
      <c r="A63" s="171">
        <v>22</v>
      </c>
      <c r="B63" s="172" t="s">
        <v>250</v>
      </c>
      <c r="C63" s="180" t="s">
        <v>251</v>
      </c>
      <c r="D63" s="173" t="s">
        <v>200</v>
      </c>
      <c r="E63" s="174">
        <v>1.9875</v>
      </c>
      <c r="F63" s="175"/>
      <c r="G63" s="176">
        <f>ROUND(E63*F63,2)</f>
        <v>0</v>
      </c>
      <c r="H63" s="175"/>
      <c r="I63" s="176">
        <f>ROUND(E63*H63,2)</f>
        <v>0</v>
      </c>
      <c r="J63" s="175"/>
      <c r="K63" s="176">
        <f>ROUND(E63*J63,2)</f>
        <v>0</v>
      </c>
      <c r="L63" s="176">
        <v>21</v>
      </c>
      <c r="M63" s="176">
        <f>G63*(1+L63/100)</f>
        <v>0</v>
      </c>
      <c r="N63" s="176">
        <v>0</v>
      </c>
      <c r="O63" s="176">
        <f>ROUND(E63*N63,2)</f>
        <v>0</v>
      </c>
      <c r="P63" s="176">
        <v>2.2000000000000002</v>
      </c>
      <c r="Q63" s="176">
        <f>ROUND(E63*P63,2)</f>
        <v>4.37</v>
      </c>
      <c r="R63" s="176" t="s">
        <v>248</v>
      </c>
      <c r="S63" s="176" t="s">
        <v>163</v>
      </c>
      <c r="T63" s="177" t="s">
        <v>163</v>
      </c>
      <c r="U63" s="163">
        <v>5.867</v>
      </c>
      <c r="V63" s="163">
        <f>ROUND(E63*U63,2)</f>
        <v>11.66</v>
      </c>
      <c r="W63" s="163"/>
      <c r="X63" s="154"/>
      <c r="Y63" s="154"/>
      <c r="Z63" s="154"/>
      <c r="AA63" s="154"/>
      <c r="AB63" s="154"/>
      <c r="AC63" s="154"/>
      <c r="AD63" s="154"/>
      <c r="AE63" s="154"/>
      <c r="AF63" s="154"/>
      <c r="AG63" s="154" t="s">
        <v>175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61"/>
      <c r="B64" s="162"/>
      <c r="C64" s="195" t="s">
        <v>252</v>
      </c>
      <c r="D64" s="184"/>
      <c r="E64" s="185">
        <v>0.99</v>
      </c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54"/>
      <c r="Y64" s="154"/>
      <c r="Z64" s="154"/>
      <c r="AA64" s="154"/>
      <c r="AB64" s="154"/>
      <c r="AC64" s="154"/>
      <c r="AD64" s="154"/>
      <c r="AE64" s="154"/>
      <c r="AF64" s="154"/>
      <c r="AG64" s="154" t="s">
        <v>179</v>
      </c>
      <c r="AH64" s="154">
        <v>0</v>
      </c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61"/>
      <c r="B65" s="162"/>
      <c r="C65" s="195" t="s">
        <v>253</v>
      </c>
      <c r="D65" s="184"/>
      <c r="E65" s="185">
        <v>0.99750000000000005</v>
      </c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54"/>
      <c r="Y65" s="154"/>
      <c r="Z65" s="154"/>
      <c r="AA65" s="154"/>
      <c r="AB65" s="154"/>
      <c r="AC65" s="154"/>
      <c r="AD65" s="154"/>
      <c r="AE65" s="154"/>
      <c r="AF65" s="154"/>
      <c r="AG65" s="154" t="s">
        <v>179</v>
      </c>
      <c r="AH65" s="154">
        <v>0</v>
      </c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71">
        <v>23</v>
      </c>
      <c r="B66" s="172" t="s">
        <v>254</v>
      </c>
      <c r="C66" s="180" t="s">
        <v>255</v>
      </c>
      <c r="D66" s="173" t="s">
        <v>173</v>
      </c>
      <c r="E66" s="174">
        <v>4.125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76">
        <v>0</v>
      </c>
      <c r="O66" s="176">
        <f>ROUND(E66*N66,2)</f>
        <v>0</v>
      </c>
      <c r="P66" s="176">
        <v>2.5510000000000001E-2</v>
      </c>
      <c r="Q66" s="176">
        <f>ROUND(E66*P66,2)</f>
        <v>0.11</v>
      </c>
      <c r="R66" s="176" t="s">
        <v>248</v>
      </c>
      <c r="S66" s="176" t="s">
        <v>163</v>
      </c>
      <c r="T66" s="177" t="s">
        <v>163</v>
      </c>
      <c r="U66" s="163">
        <v>0.11550000000000001</v>
      </c>
      <c r="V66" s="163">
        <f>ROUND(E66*U66,2)</f>
        <v>0.48</v>
      </c>
      <c r="W66" s="163"/>
      <c r="X66" s="154"/>
      <c r="Y66" s="154"/>
      <c r="Z66" s="154"/>
      <c r="AA66" s="154"/>
      <c r="AB66" s="154"/>
      <c r="AC66" s="154"/>
      <c r="AD66" s="154"/>
      <c r="AE66" s="154"/>
      <c r="AF66" s="154"/>
      <c r="AG66" s="154" t="s">
        <v>175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61"/>
      <c r="B67" s="162"/>
      <c r="C67" s="195" t="s">
        <v>256</v>
      </c>
      <c r="D67" s="184"/>
      <c r="E67" s="185">
        <v>4.125</v>
      </c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54"/>
      <c r="Y67" s="154"/>
      <c r="Z67" s="154"/>
      <c r="AA67" s="154"/>
      <c r="AB67" s="154"/>
      <c r="AC67" s="154"/>
      <c r="AD67" s="154"/>
      <c r="AE67" s="154"/>
      <c r="AF67" s="154"/>
      <c r="AG67" s="154" t="s">
        <v>179</v>
      </c>
      <c r="AH67" s="154">
        <v>0</v>
      </c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71">
        <v>24</v>
      </c>
      <c r="B68" s="172" t="s">
        <v>257</v>
      </c>
      <c r="C68" s="180" t="s">
        <v>258</v>
      </c>
      <c r="D68" s="173" t="s">
        <v>173</v>
      </c>
      <c r="E68" s="174">
        <v>10.28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76">
        <v>0</v>
      </c>
      <c r="O68" s="176">
        <f>ROUND(E68*N68,2)</f>
        <v>0</v>
      </c>
      <c r="P68" s="176">
        <v>0.02</v>
      </c>
      <c r="Q68" s="176">
        <f>ROUND(E68*P68,2)</f>
        <v>0.21</v>
      </c>
      <c r="R68" s="176" t="s">
        <v>248</v>
      </c>
      <c r="S68" s="176" t="s">
        <v>163</v>
      </c>
      <c r="T68" s="177" t="s">
        <v>163</v>
      </c>
      <c r="U68" s="163">
        <v>0.14699999999999999</v>
      </c>
      <c r="V68" s="163">
        <f>ROUND(E68*U68,2)</f>
        <v>1.51</v>
      </c>
      <c r="W68" s="163"/>
      <c r="X68" s="154"/>
      <c r="Y68" s="154"/>
      <c r="Z68" s="154"/>
      <c r="AA68" s="154"/>
      <c r="AB68" s="154"/>
      <c r="AC68" s="154"/>
      <c r="AD68" s="154"/>
      <c r="AE68" s="154"/>
      <c r="AF68" s="154"/>
      <c r="AG68" s="154" t="s">
        <v>175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61"/>
      <c r="B69" s="162"/>
      <c r="C69" s="255" t="s">
        <v>259</v>
      </c>
      <c r="D69" s="256"/>
      <c r="E69" s="256"/>
      <c r="F69" s="256"/>
      <c r="G69" s="256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54"/>
      <c r="Y69" s="154"/>
      <c r="Z69" s="154"/>
      <c r="AA69" s="154"/>
      <c r="AB69" s="154"/>
      <c r="AC69" s="154"/>
      <c r="AD69" s="154"/>
      <c r="AE69" s="154"/>
      <c r="AF69" s="154"/>
      <c r="AG69" s="154" t="s">
        <v>177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61"/>
      <c r="B70" s="162"/>
      <c r="C70" s="195" t="s">
        <v>260</v>
      </c>
      <c r="D70" s="184"/>
      <c r="E70" s="185">
        <v>10.28</v>
      </c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54"/>
      <c r="Y70" s="154"/>
      <c r="Z70" s="154"/>
      <c r="AA70" s="154"/>
      <c r="AB70" s="154"/>
      <c r="AC70" s="154"/>
      <c r="AD70" s="154"/>
      <c r="AE70" s="154"/>
      <c r="AF70" s="154"/>
      <c r="AG70" s="154" t="s">
        <v>179</v>
      </c>
      <c r="AH70" s="154">
        <v>0</v>
      </c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ht="22.5" outlineLevel="1" x14ac:dyDescent="0.2">
      <c r="A71" s="171">
        <v>25</v>
      </c>
      <c r="B71" s="172" t="s">
        <v>261</v>
      </c>
      <c r="C71" s="180" t="s">
        <v>262</v>
      </c>
      <c r="D71" s="173" t="s">
        <v>173</v>
      </c>
      <c r="E71" s="174">
        <v>9</v>
      </c>
      <c r="F71" s="175"/>
      <c r="G71" s="176">
        <f>ROUND(E71*F71,2)</f>
        <v>0</v>
      </c>
      <c r="H71" s="175"/>
      <c r="I71" s="176">
        <f>ROUND(E71*H71,2)</f>
        <v>0</v>
      </c>
      <c r="J71" s="175"/>
      <c r="K71" s="176">
        <f>ROUND(E71*J71,2)</f>
        <v>0</v>
      </c>
      <c r="L71" s="176">
        <v>21</v>
      </c>
      <c r="M71" s="176">
        <f>G71*(1+L71/100)</f>
        <v>0</v>
      </c>
      <c r="N71" s="176">
        <v>0</v>
      </c>
      <c r="O71" s="176">
        <f>ROUND(E71*N71,2)</f>
        <v>0</v>
      </c>
      <c r="P71" s="176">
        <v>0.11</v>
      </c>
      <c r="Q71" s="176">
        <f>ROUND(E71*P71,2)</f>
        <v>0.99</v>
      </c>
      <c r="R71" s="176" t="s">
        <v>248</v>
      </c>
      <c r="S71" s="176" t="s">
        <v>163</v>
      </c>
      <c r="T71" s="177" t="s">
        <v>163</v>
      </c>
      <c r="U71" s="163">
        <v>0.34599999999999997</v>
      </c>
      <c r="V71" s="163">
        <f>ROUND(E71*U71,2)</f>
        <v>3.11</v>
      </c>
      <c r="W71" s="163"/>
      <c r="X71" s="154"/>
      <c r="Y71" s="154"/>
      <c r="Z71" s="154"/>
      <c r="AA71" s="154"/>
      <c r="AB71" s="154"/>
      <c r="AC71" s="154"/>
      <c r="AD71" s="154"/>
      <c r="AE71" s="154"/>
      <c r="AF71" s="154"/>
      <c r="AG71" s="154" t="s">
        <v>175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61"/>
      <c r="B72" s="162"/>
      <c r="C72" s="255" t="s">
        <v>259</v>
      </c>
      <c r="D72" s="256"/>
      <c r="E72" s="256"/>
      <c r="F72" s="256"/>
      <c r="G72" s="256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54"/>
      <c r="Y72" s="154"/>
      <c r="Z72" s="154"/>
      <c r="AA72" s="154"/>
      <c r="AB72" s="154"/>
      <c r="AC72" s="154"/>
      <c r="AD72" s="154"/>
      <c r="AE72" s="154"/>
      <c r="AF72" s="154"/>
      <c r="AG72" s="154" t="s">
        <v>177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71">
        <v>26</v>
      </c>
      <c r="B73" s="172" t="s">
        <v>263</v>
      </c>
      <c r="C73" s="180" t="s">
        <v>264</v>
      </c>
      <c r="D73" s="173" t="s">
        <v>186</v>
      </c>
      <c r="E73" s="174">
        <v>6</v>
      </c>
      <c r="F73" s="175"/>
      <c r="G73" s="176">
        <f>ROUND(E73*F73,2)</f>
        <v>0</v>
      </c>
      <c r="H73" s="175"/>
      <c r="I73" s="176">
        <f>ROUND(E73*H73,2)</f>
        <v>0</v>
      </c>
      <c r="J73" s="175"/>
      <c r="K73" s="176">
        <f>ROUND(E73*J73,2)</f>
        <v>0</v>
      </c>
      <c r="L73" s="176">
        <v>21</v>
      </c>
      <c r="M73" s="176">
        <f>G73*(1+L73/100)</f>
        <v>0</v>
      </c>
      <c r="N73" s="176">
        <v>0</v>
      </c>
      <c r="O73" s="176">
        <f>ROUND(E73*N73,2)</f>
        <v>0</v>
      </c>
      <c r="P73" s="176">
        <v>0</v>
      </c>
      <c r="Q73" s="176">
        <f>ROUND(E73*P73,2)</f>
        <v>0</v>
      </c>
      <c r="R73" s="176" t="s">
        <v>248</v>
      </c>
      <c r="S73" s="176" t="s">
        <v>163</v>
      </c>
      <c r="T73" s="177" t="s">
        <v>163</v>
      </c>
      <c r="U73" s="163">
        <v>0.05</v>
      </c>
      <c r="V73" s="163">
        <f>ROUND(E73*U73,2)</f>
        <v>0.3</v>
      </c>
      <c r="W73" s="163"/>
      <c r="X73" s="154"/>
      <c r="Y73" s="154"/>
      <c r="Z73" s="154"/>
      <c r="AA73" s="154"/>
      <c r="AB73" s="154"/>
      <c r="AC73" s="154"/>
      <c r="AD73" s="154"/>
      <c r="AE73" s="154"/>
      <c r="AF73" s="154"/>
      <c r="AG73" s="154" t="s">
        <v>175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61"/>
      <c r="B74" s="162"/>
      <c r="C74" s="255" t="s">
        <v>265</v>
      </c>
      <c r="D74" s="256"/>
      <c r="E74" s="256"/>
      <c r="F74" s="256"/>
      <c r="G74" s="256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54"/>
      <c r="Y74" s="154"/>
      <c r="Z74" s="154"/>
      <c r="AA74" s="154"/>
      <c r="AB74" s="154"/>
      <c r="AC74" s="154"/>
      <c r="AD74" s="154"/>
      <c r="AE74" s="154"/>
      <c r="AF74" s="154"/>
      <c r="AG74" s="154" t="s">
        <v>177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ht="33.75" outlineLevel="1" x14ac:dyDescent="0.2">
      <c r="A75" s="171">
        <v>27</v>
      </c>
      <c r="B75" s="172" t="s">
        <v>266</v>
      </c>
      <c r="C75" s="180" t="s">
        <v>267</v>
      </c>
      <c r="D75" s="173" t="s">
        <v>173</v>
      </c>
      <c r="E75" s="174">
        <v>8.1999999999999993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6">
        <v>1.17E-3</v>
      </c>
      <c r="O75" s="176">
        <f>ROUND(E75*N75,2)</f>
        <v>0.01</v>
      </c>
      <c r="P75" s="176">
        <v>7.5999999999999998E-2</v>
      </c>
      <c r="Q75" s="176">
        <f>ROUND(E75*P75,2)</f>
        <v>0.62</v>
      </c>
      <c r="R75" s="176" t="s">
        <v>248</v>
      </c>
      <c r="S75" s="176" t="s">
        <v>163</v>
      </c>
      <c r="T75" s="177" t="s">
        <v>163</v>
      </c>
      <c r="U75" s="163">
        <v>0.93899999999999995</v>
      </c>
      <c r="V75" s="163">
        <f>ROUND(E75*U75,2)</f>
        <v>7.7</v>
      </c>
      <c r="W75" s="163"/>
      <c r="X75" s="154"/>
      <c r="Y75" s="154"/>
      <c r="Z75" s="154"/>
      <c r="AA75" s="154"/>
      <c r="AB75" s="154"/>
      <c r="AC75" s="154"/>
      <c r="AD75" s="154"/>
      <c r="AE75" s="154"/>
      <c r="AF75" s="154"/>
      <c r="AG75" s="154" t="s">
        <v>175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61"/>
      <c r="B76" s="162"/>
      <c r="C76" s="195" t="s">
        <v>268</v>
      </c>
      <c r="D76" s="184"/>
      <c r="E76" s="185">
        <v>8.1999999999999993</v>
      </c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54"/>
      <c r="Y76" s="154"/>
      <c r="Z76" s="154"/>
      <c r="AA76" s="154"/>
      <c r="AB76" s="154"/>
      <c r="AC76" s="154"/>
      <c r="AD76" s="154"/>
      <c r="AE76" s="154"/>
      <c r="AF76" s="154"/>
      <c r="AG76" s="154" t="s">
        <v>179</v>
      </c>
      <c r="AH76" s="154">
        <v>0</v>
      </c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ht="22.5" outlineLevel="1" x14ac:dyDescent="0.2">
      <c r="A77" s="171">
        <v>28</v>
      </c>
      <c r="B77" s="172" t="s">
        <v>269</v>
      </c>
      <c r="C77" s="180" t="s">
        <v>270</v>
      </c>
      <c r="D77" s="173" t="s">
        <v>173</v>
      </c>
      <c r="E77" s="174">
        <v>12</v>
      </c>
      <c r="F77" s="175"/>
      <c r="G77" s="176">
        <f>ROUND(E77*F77,2)</f>
        <v>0</v>
      </c>
      <c r="H77" s="175"/>
      <c r="I77" s="176">
        <f>ROUND(E77*H77,2)</f>
        <v>0</v>
      </c>
      <c r="J77" s="175"/>
      <c r="K77" s="176">
        <f>ROUND(E77*J77,2)</f>
        <v>0</v>
      </c>
      <c r="L77" s="176">
        <v>21</v>
      </c>
      <c r="M77" s="176">
        <f>G77*(1+L77/100)</f>
        <v>0</v>
      </c>
      <c r="N77" s="176">
        <v>0</v>
      </c>
      <c r="O77" s="176">
        <f>ROUND(E77*N77,2)</f>
        <v>0</v>
      </c>
      <c r="P77" s="176">
        <v>6.8000000000000005E-2</v>
      </c>
      <c r="Q77" s="176">
        <f>ROUND(E77*P77,2)</f>
        <v>0.82</v>
      </c>
      <c r="R77" s="176" t="s">
        <v>248</v>
      </c>
      <c r="S77" s="176" t="s">
        <v>163</v>
      </c>
      <c r="T77" s="177" t="s">
        <v>163</v>
      </c>
      <c r="U77" s="163">
        <v>0.3</v>
      </c>
      <c r="V77" s="163">
        <f>ROUND(E77*U77,2)</f>
        <v>3.6</v>
      </c>
      <c r="W77" s="163"/>
      <c r="X77" s="154"/>
      <c r="Y77" s="154"/>
      <c r="Z77" s="154"/>
      <c r="AA77" s="154"/>
      <c r="AB77" s="154"/>
      <c r="AC77" s="154"/>
      <c r="AD77" s="154"/>
      <c r="AE77" s="154"/>
      <c r="AF77" s="154"/>
      <c r="AG77" s="154" t="s">
        <v>175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61"/>
      <c r="B78" s="162"/>
      <c r="C78" s="255" t="s">
        <v>271</v>
      </c>
      <c r="D78" s="256"/>
      <c r="E78" s="256"/>
      <c r="F78" s="256"/>
      <c r="G78" s="256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54"/>
      <c r="Y78" s="154"/>
      <c r="Z78" s="154"/>
      <c r="AA78" s="154"/>
      <c r="AB78" s="154"/>
      <c r="AC78" s="154"/>
      <c r="AD78" s="154"/>
      <c r="AE78" s="154"/>
      <c r="AF78" s="154"/>
      <c r="AG78" s="154" t="s">
        <v>177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61"/>
      <c r="B79" s="162"/>
      <c r="C79" s="195" t="s">
        <v>272</v>
      </c>
      <c r="D79" s="184"/>
      <c r="E79" s="185">
        <v>12</v>
      </c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54"/>
      <c r="Y79" s="154"/>
      <c r="Z79" s="154"/>
      <c r="AA79" s="154"/>
      <c r="AB79" s="154"/>
      <c r="AC79" s="154"/>
      <c r="AD79" s="154"/>
      <c r="AE79" s="154"/>
      <c r="AF79" s="154"/>
      <c r="AG79" s="154" t="s">
        <v>179</v>
      </c>
      <c r="AH79" s="154">
        <v>0</v>
      </c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ht="22.5" outlineLevel="1" x14ac:dyDescent="0.2">
      <c r="A80" s="171">
        <v>29</v>
      </c>
      <c r="B80" s="172" t="s">
        <v>269</v>
      </c>
      <c r="C80" s="180" t="s">
        <v>270</v>
      </c>
      <c r="D80" s="173" t="s">
        <v>173</v>
      </c>
      <c r="E80" s="174">
        <v>27.811499999999999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6">
        <v>0</v>
      </c>
      <c r="O80" s="176">
        <f>ROUND(E80*N80,2)</f>
        <v>0</v>
      </c>
      <c r="P80" s="176">
        <v>6.8000000000000005E-2</v>
      </c>
      <c r="Q80" s="176">
        <f>ROUND(E80*P80,2)</f>
        <v>1.89</v>
      </c>
      <c r="R80" s="176" t="s">
        <v>248</v>
      </c>
      <c r="S80" s="176" t="s">
        <v>163</v>
      </c>
      <c r="T80" s="177" t="s">
        <v>163</v>
      </c>
      <c r="U80" s="163">
        <v>0.3</v>
      </c>
      <c r="V80" s="163">
        <f>ROUND(E80*U80,2)</f>
        <v>8.34</v>
      </c>
      <c r="W80" s="163"/>
      <c r="X80" s="154"/>
      <c r="Y80" s="154"/>
      <c r="Z80" s="154"/>
      <c r="AA80" s="154"/>
      <c r="AB80" s="154"/>
      <c r="AC80" s="154"/>
      <c r="AD80" s="154"/>
      <c r="AE80" s="154"/>
      <c r="AF80" s="154"/>
      <c r="AG80" s="154" t="s">
        <v>175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61"/>
      <c r="B81" s="162"/>
      <c r="C81" s="255" t="s">
        <v>271</v>
      </c>
      <c r="D81" s="256"/>
      <c r="E81" s="256"/>
      <c r="F81" s="256"/>
      <c r="G81" s="256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54"/>
      <c r="Y81" s="154"/>
      <c r="Z81" s="154"/>
      <c r="AA81" s="154"/>
      <c r="AB81" s="154"/>
      <c r="AC81" s="154"/>
      <c r="AD81" s="154"/>
      <c r="AE81" s="154"/>
      <c r="AF81" s="154"/>
      <c r="AG81" s="154" t="s">
        <v>177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61"/>
      <c r="B82" s="162"/>
      <c r="C82" s="195" t="s">
        <v>273</v>
      </c>
      <c r="D82" s="184"/>
      <c r="E82" s="185">
        <v>12.6075</v>
      </c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54"/>
      <c r="Y82" s="154"/>
      <c r="Z82" s="154"/>
      <c r="AA82" s="154"/>
      <c r="AB82" s="154"/>
      <c r="AC82" s="154"/>
      <c r="AD82" s="154"/>
      <c r="AE82" s="154"/>
      <c r="AF82" s="154"/>
      <c r="AG82" s="154" t="s">
        <v>179</v>
      </c>
      <c r="AH82" s="154">
        <v>0</v>
      </c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61"/>
      <c r="B83" s="162"/>
      <c r="C83" s="195" t="s">
        <v>274</v>
      </c>
      <c r="D83" s="184"/>
      <c r="E83" s="185">
        <v>15.204000000000001</v>
      </c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54"/>
      <c r="Y83" s="154"/>
      <c r="Z83" s="154"/>
      <c r="AA83" s="154"/>
      <c r="AB83" s="154"/>
      <c r="AC83" s="154"/>
      <c r="AD83" s="154"/>
      <c r="AE83" s="154"/>
      <c r="AF83" s="154"/>
      <c r="AG83" s="154" t="s">
        <v>179</v>
      </c>
      <c r="AH83" s="154">
        <v>0</v>
      </c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ht="22.5" outlineLevel="1" x14ac:dyDescent="0.2">
      <c r="A84" s="171">
        <v>30</v>
      </c>
      <c r="B84" s="172" t="s">
        <v>275</v>
      </c>
      <c r="C84" s="180" t="s">
        <v>276</v>
      </c>
      <c r="D84" s="173" t="s">
        <v>173</v>
      </c>
      <c r="E84" s="174">
        <v>55.867199999999997</v>
      </c>
      <c r="F84" s="175"/>
      <c r="G84" s="176">
        <f>ROUND(E84*F84,2)</f>
        <v>0</v>
      </c>
      <c r="H84" s="175"/>
      <c r="I84" s="176">
        <f>ROUND(E84*H84,2)</f>
        <v>0</v>
      </c>
      <c r="J84" s="175"/>
      <c r="K84" s="176">
        <f>ROUND(E84*J84,2)</f>
        <v>0</v>
      </c>
      <c r="L84" s="176">
        <v>21</v>
      </c>
      <c r="M84" s="176">
        <f>G84*(1+L84/100)</f>
        <v>0</v>
      </c>
      <c r="N84" s="176">
        <v>0</v>
      </c>
      <c r="O84" s="176">
        <f>ROUND(E84*N84,2)</f>
        <v>0</v>
      </c>
      <c r="P84" s="176">
        <v>6.4999999999999997E-3</v>
      </c>
      <c r="Q84" s="176">
        <f>ROUND(E84*P84,2)</f>
        <v>0.36</v>
      </c>
      <c r="R84" s="176" t="s">
        <v>277</v>
      </c>
      <c r="S84" s="176" t="s">
        <v>163</v>
      </c>
      <c r="T84" s="177" t="s">
        <v>163</v>
      </c>
      <c r="U84" s="163">
        <v>3.3000000000000002E-2</v>
      </c>
      <c r="V84" s="163">
        <f>ROUND(E84*U84,2)</f>
        <v>1.84</v>
      </c>
      <c r="W84" s="163"/>
      <c r="X84" s="154"/>
      <c r="Y84" s="154"/>
      <c r="Z84" s="154"/>
      <c r="AA84" s="154"/>
      <c r="AB84" s="154"/>
      <c r="AC84" s="154"/>
      <c r="AD84" s="154"/>
      <c r="AE84" s="154"/>
      <c r="AF84" s="154"/>
      <c r="AG84" s="154" t="s">
        <v>175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61"/>
      <c r="B85" s="162"/>
      <c r="C85" s="195" t="s">
        <v>278</v>
      </c>
      <c r="D85" s="184"/>
      <c r="E85" s="185">
        <v>9.9431999999999992</v>
      </c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54"/>
      <c r="Y85" s="154"/>
      <c r="Z85" s="154"/>
      <c r="AA85" s="154"/>
      <c r="AB85" s="154"/>
      <c r="AC85" s="154"/>
      <c r="AD85" s="154"/>
      <c r="AE85" s="154"/>
      <c r="AF85" s="154"/>
      <c r="AG85" s="154" t="s">
        <v>179</v>
      </c>
      <c r="AH85" s="154">
        <v>0</v>
      </c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61"/>
      <c r="B86" s="162"/>
      <c r="C86" s="195" t="s">
        <v>279</v>
      </c>
      <c r="D86" s="184"/>
      <c r="E86" s="185">
        <v>38.423999999999999</v>
      </c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54"/>
      <c r="Y86" s="154"/>
      <c r="Z86" s="154"/>
      <c r="AA86" s="154"/>
      <c r="AB86" s="154"/>
      <c r="AC86" s="154"/>
      <c r="AD86" s="154"/>
      <c r="AE86" s="154"/>
      <c r="AF86" s="154"/>
      <c r="AG86" s="154" t="s">
        <v>179</v>
      </c>
      <c r="AH86" s="154">
        <v>0</v>
      </c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61"/>
      <c r="B87" s="162"/>
      <c r="C87" s="195" t="s">
        <v>280</v>
      </c>
      <c r="D87" s="184"/>
      <c r="E87" s="185">
        <v>4.5</v>
      </c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54"/>
      <c r="Y87" s="154"/>
      <c r="Z87" s="154"/>
      <c r="AA87" s="154"/>
      <c r="AB87" s="154"/>
      <c r="AC87" s="154"/>
      <c r="AD87" s="154"/>
      <c r="AE87" s="154"/>
      <c r="AF87" s="154"/>
      <c r="AG87" s="154" t="s">
        <v>179</v>
      </c>
      <c r="AH87" s="154">
        <v>0</v>
      </c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61"/>
      <c r="B88" s="162"/>
      <c r="C88" s="195" t="s">
        <v>183</v>
      </c>
      <c r="D88" s="184"/>
      <c r="E88" s="185">
        <v>3</v>
      </c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54"/>
      <c r="Y88" s="154"/>
      <c r="Z88" s="154"/>
      <c r="AA88" s="154"/>
      <c r="AB88" s="154"/>
      <c r="AC88" s="154"/>
      <c r="AD88" s="154"/>
      <c r="AE88" s="154"/>
      <c r="AF88" s="154"/>
      <c r="AG88" s="154" t="s">
        <v>179</v>
      </c>
      <c r="AH88" s="154">
        <v>0</v>
      </c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ht="22.5" outlineLevel="1" x14ac:dyDescent="0.2">
      <c r="A89" s="171">
        <v>31</v>
      </c>
      <c r="B89" s="172" t="s">
        <v>281</v>
      </c>
      <c r="C89" s="180" t="s">
        <v>282</v>
      </c>
      <c r="D89" s="173" t="s">
        <v>173</v>
      </c>
      <c r="E89" s="174">
        <v>55.867199999999997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76">
        <v>0</v>
      </c>
      <c r="O89" s="176">
        <f>ROUND(E89*N89,2)</f>
        <v>0</v>
      </c>
      <c r="P89" s="176">
        <v>2E-3</v>
      </c>
      <c r="Q89" s="176">
        <f>ROUND(E89*P89,2)</f>
        <v>0.11</v>
      </c>
      <c r="R89" s="176" t="s">
        <v>283</v>
      </c>
      <c r="S89" s="176" t="s">
        <v>163</v>
      </c>
      <c r="T89" s="177" t="s">
        <v>163</v>
      </c>
      <c r="U89" s="163">
        <v>0.13</v>
      </c>
      <c r="V89" s="163">
        <f>ROUND(E89*U89,2)</f>
        <v>7.26</v>
      </c>
      <c r="W89" s="163"/>
      <c r="X89" s="154"/>
      <c r="Y89" s="154"/>
      <c r="Z89" s="154"/>
      <c r="AA89" s="154"/>
      <c r="AB89" s="154"/>
      <c r="AC89" s="154"/>
      <c r="AD89" s="154"/>
      <c r="AE89" s="154"/>
      <c r="AF89" s="154"/>
      <c r="AG89" s="154" t="s">
        <v>175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61"/>
      <c r="B90" s="162"/>
      <c r="C90" s="195" t="s">
        <v>278</v>
      </c>
      <c r="D90" s="184"/>
      <c r="E90" s="185">
        <v>9.9431999999999992</v>
      </c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54"/>
      <c r="Y90" s="154"/>
      <c r="Z90" s="154"/>
      <c r="AA90" s="154"/>
      <c r="AB90" s="154"/>
      <c r="AC90" s="154"/>
      <c r="AD90" s="154"/>
      <c r="AE90" s="154"/>
      <c r="AF90" s="154"/>
      <c r="AG90" s="154" t="s">
        <v>179</v>
      </c>
      <c r="AH90" s="154">
        <v>0</v>
      </c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61"/>
      <c r="B91" s="162"/>
      <c r="C91" s="195" t="s">
        <v>279</v>
      </c>
      <c r="D91" s="184"/>
      <c r="E91" s="185">
        <v>38.423999999999999</v>
      </c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54"/>
      <c r="Y91" s="154"/>
      <c r="Z91" s="154"/>
      <c r="AA91" s="154"/>
      <c r="AB91" s="154"/>
      <c r="AC91" s="154"/>
      <c r="AD91" s="154"/>
      <c r="AE91" s="154"/>
      <c r="AF91" s="154"/>
      <c r="AG91" s="154" t="s">
        <v>179</v>
      </c>
      <c r="AH91" s="154">
        <v>0</v>
      </c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61"/>
      <c r="B92" s="162"/>
      <c r="C92" s="195" t="s">
        <v>280</v>
      </c>
      <c r="D92" s="184"/>
      <c r="E92" s="185">
        <v>4.5</v>
      </c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54"/>
      <c r="Y92" s="154"/>
      <c r="Z92" s="154"/>
      <c r="AA92" s="154"/>
      <c r="AB92" s="154"/>
      <c r="AC92" s="154"/>
      <c r="AD92" s="154"/>
      <c r="AE92" s="154"/>
      <c r="AF92" s="154"/>
      <c r="AG92" s="154" t="s">
        <v>179</v>
      </c>
      <c r="AH92" s="154">
        <v>0</v>
      </c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61"/>
      <c r="B93" s="162"/>
      <c r="C93" s="195" t="s">
        <v>183</v>
      </c>
      <c r="D93" s="184"/>
      <c r="E93" s="185">
        <v>3</v>
      </c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54"/>
      <c r="Y93" s="154"/>
      <c r="Z93" s="154"/>
      <c r="AA93" s="154"/>
      <c r="AB93" s="154"/>
      <c r="AC93" s="154"/>
      <c r="AD93" s="154"/>
      <c r="AE93" s="154"/>
      <c r="AF93" s="154"/>
      <c r="AG93" s="154" t="s">
        <v>179</v>
      </c>
      <c r="AH93" s="154">
        <v>0</v>
      </c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ht="22.5" outlineLevel="1" x14ac:dyDescent="0.2">
      <c r="A94" s="171">
        <v>32</v>
      </c>
      <c r="B94" s="172" t="s">
        <v>284</v>
      </c>
      <c r="C94" s="180" t="s">
        <v>285</v>
      </c>
      <c r="D94" s="173" t="s">
        <v>173</v>
      </c>
      <c r="E94" s="174">
        <v>111.73439999999999</v>
      </c>
      <c r="F94" s="175"/>
      <c r="G94" s="176">
        <f>ROUND(E94*F94,2)</f>
        <v>0</v>
      </c>
      <c r="H94" s="175"/>
      <c r="I94" s="176">
        <f>ROUND(E94*H94,2)</f>
        <v>0</v>
      </c>
      <c r="J94" s="175"/>
      <c r="K94" s="176">
        <f>ROUND(E94*J94,2)</f>
        <v>0</v>
      </c>
      <c r="L94" s="176">
        <v>21</v>
      </c>
      <c r="M94" s="176">
        <f>G94*(1+L94/100)</f>
        <v>0</v>
      </c>
      <c r="N94" s="176">
        <v>0</v>
      </c>
      <c r="O94" s="176">
        <f>ROUND(E94*N94,2)</f>
        <v>0</v>
      </c>
      <c r="P94" s="176">
        <v>1.2E-2</v>
      </c>
      <c r="Q94" s="176">
        <f>ROUND(E94*P94,2)</f>
        <v>1.34</v>
      </c>
      <c r="R94" s="176" t="s">
        <v>283</v>
      </c>
      <c r="S94" s="176" t="s">
        <v>163</v>
      </c>
      <c r="T94" s="177" t="s">
        <v>163</v>
      </c>
      <c r="U94" s="163">
        <v>0.13</v>
      </c>
      <c r="V94" s="163">
        <f>ROUND(E94*U94,2)</f>
        <v>14.53</v>
      </c>
      <c r="W94" s="163"/>
      <c r="X94" s="154"/>
      <c r="Y94" s="154"/>
      <c r="Z94" s="154"/>
      <c r="AA94" s="154"/>
      <c r="AB94" s="154"/>
      <c r="AC94" s="154"/>
      <c r="AD94" s="154"/>
      <c r="AE94" s="154"/>
      <c r="AF94" s="154"/>
      <c r="AG94" s="154" t="s">
        <v>175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61"/>
      <c r="B95" s="162"/>
      <c r="C95" s="197" t="s">
        <v>286</v>
      </c>
      <c r="D95" s="186"/>
      <c r="E95" s="187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54"/>
      <c r="Y95" s="154"/>
      <c r="Z95" s="154"/>
      <c r="AA95" s="154"/>
      <c r="AB95" s="154"/>
      <c r="AC95" s="154"/>
      <c r="AD95" s="154"/>
      <c r="AE95" s="154"/>
      <c r="AF95" s="154"/>
      <c r="AG95" s="154" t="s">
        <v>179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61"/>
      <c r="B96" s="162"/>
      <c r="C96" s="198" t="s">
        <v>287</v>
      </c>
      <c r="D96" s="186"/>
      <c r="E96" s="187">
        <v>9.9431999999999992</v>
      </c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54"/>
      <c r="Y96" s="154"/>
      <c r="Z96" s="154"/>
      <c r="AA96" s="154"/>
      <c r="AB96" s="154"/>
      <c r="AC96" s="154"/>
      <c r="AD96" s="154"/>
      <c r="AE96" s="154"/>
      <c r="AF96" s="154"/>
      <c r="AG96" s="154" t="s">
        <v>179</v>
      </c>
      <c r="AH96" s="154">
        <v>2</v>
      </c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61"/>
      <c r="B97" s="162"/>
      <c r="C97" s="198" t="s">
        <v>288</v>
      </c>
      <c r="D97" s="186"/>
      <c r="E97" s="187">
        <v>38.423999999999999</v>
      </c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54"/>
      <c r="Y97" s="154"/>
      <c r="Z97" s="154"/>
      <c r="AA97" s="154"/>
      <c r="AB97" s="154"/>
      <c r="AC97" s="154"/>
      <c r="AD97" s="154"/>
      <c r="AE97" s="154"/>
      <c r="AF97" s="154"/>
      <c r="AG97" s="154" t="s">
        <v>179</v>
      </c>
      <c r="AH97" s="154">
        <v>2</v>
      </c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61"/>
      <c r="B98" s="162"/>
      <c r="C98" s="198" t="s">
        <v>289</v>
      </c>
      <c r="D98" s="186"/>
      <c r="E98" s="187">
        <v>4.5</v>
      </c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54"/>
      <c r="Y98" s="154"/>
      <c r="Z98" s="154"/>
      <c r="AA98" s="154"/>
      <c r="AB98" s="154"/>
      <c r="AC98" s="154"/>
      <c r="AD98" s="154"/>
      <c r="AE98" s="154"/>
      <c r="AF98" s="154"/>
      <c r="AG98" s="154" t="s">
        <v>179</v>
      </c>
      <c r="AH98" s="154">
        <v>2</v>
      </c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61"/>
      <c r="B99" s="162"/>
      <c r="C99" s="198" t="s">
        <v>290</v>
      </c>
      <c r="D99" s="186"/>
      <c r="E99" s="187">
        <v>3</v>
      </c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54"/>
      <c r="Y99" s="154"/>
      <c r="Z99" s="154"/>
      <c r="AA99" s="154"/>
      <c r="AB99" s="154"/>
      <c r="AC99" s="154"/>
      <c r="AD99" s="154"/>
      <c r="AE99" s="154"/>
      <c r="AF99" s="154"/>
      <c r="AG99" s="154" t="s">
        <v>179</v>
      </c>
      <c r="AH99" s="154">
        <v>2</v>
      </c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61"/>
      <c r="B100" s="162"/>
      <c r="C100" s="197" t="s">
        <v>291</v>
      </c>
      <c r="D100" s="186"/>
      <c r="E100" s="187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 t="s">
        <v>179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61"/>
      <c r="B101" s="162"/>
      <c r="C101" s="195" t="s">
        <v>292</v>
      </c>
      <c r="D101" s="184"/>
      <c r="E101" s="185">
        <v>111.73439999999999</v>
      </c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 t="s">
        <v>179</v>
      </c>
      <c r="AH101" s="154">
        <v>0</v>
      </c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71">
        <v>33</v>
      </c>
      <c r="B102" s="172" t="s">
        <v>293</v>
      </c>
      <c r="C102" s="180" t="s">
        <v>294</v>
      </c>
      <c r="D102" s="173" t="s">
        <v>173</v>
      </c>
      <c r="E102" s="174">
        <v>9</v>
      </c>
      <c r="F102" s="175"/>
      <c r="G102" s="176">
        <f>ROUND(E102*F102,2)</f>
        <v>0</v>
      </c>
      <c r="H102" s="175"/>
      <c r="I102" s="176">
        <f>ROUND(E102*H102,2)</f>
        <v>0</v>
      </c>
      <c r="J102" s="175"/>
      <c r="K102" s="176">
        <f>ROUND(E102*J102,2)</f>
        <v>0</v>
      </c>
      <c r="L102" s="176">
        <v>21</v>
      </c>
      <c r="M102" s="176">
        <f>G102*(1+L102/100)</f>
        <v>0</v>
      </c>
      <c r="N102" s="176">
        <v>0</v>
      </c>
      <c r="O102" s="176">
        <f>ROUND(E102*N102,2)</f>
        <v>0</v>
      </c>
      <c r="P102" s="176">
        <v>5.0000000000000001E-3</v>
      </c>
      <c r="Q102" s="176">
        <f>ROUND(E102*P102,2)</f>
        <v>0.05</v>
      </c>
      <c r="R102" s="176" t="s">
        <v>283</v>
      </c>
      <c r="S102" s="176" t="s">
        <v>163</v>
      </c>
      <c r="T102" s="177" t="s">
        <v>163</v>
      </c>
      <c r="U102" s="163">
        <v>0.51</v>
      </c>
      <c r="V102" s="163">
        <f>ROUND(E102*U102,2)</f>
        <v>4.59</v>
      </c>
      <c r="W102" s="163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 t="s">
        <v>175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">
      <c r="A103" s="161"/>
      <c r="B103" s="162"/>
      <c r="C103" s="195" t="s">
        <v>295</v>
      </c>
      <c r="D103" s="184"/>
      <c r="E103" s="185">
        <v>9</v>
      </c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 t="s">
        <v>179</v>
      </c>
      <c r="AH103" s="154">
        <v>0</v>
      </c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71">
        <v>34</v>
      </c>
      <c r="B104" s="172" t="s">
        <v>296</v>
      </c>
      <c r="C104" s="180" t="s">
        <v>297</v>
      </c>
      <c r="D104" s="173" t="s">
        <v>173</v>
      </c>
      <c r="E104" s="174">
        <v>19.28</v>
      </c>
      <c r="F104" s="175"/>
      <c r="G104" s="176">
        <f>ROUND(E104*F104,2)</f>
        <v>0</v>
      </c>
      <c r="H104" s="175"/>
      <c r="I104" s="176">
        <f>ROUND(E104*H104,2)</f>
        <v>0</v>
      </c>
      <c r="J104" s="175"/>
      <c r="K104" s="176">
        <f>ROUND(E104*J104,2)</f>
        <v>0</v>
      </c>
      <c r="L104" s="176">
        <v>21</v>
      </c>
      <c r="M104" s="176">
        <f>G104*(1+L104/100)</f>
        <v>0</v>
      </c>
      <c r="N104" s="176">
        <v>0</v>
      </c>
      <c r="O104" s="176">
        <f>ROUND(E104*N104,2)</f>
        <v>0</v>
      </c>
      <c r="P104" s="176">
        <v>2E-3</v>
      </c>
      <c r="Q104" s="176">
        <f>ROUND(E104*P104,2)</f>
        <v>0.04</v>
      </c>
      <c r="R104" s="176" t="s">
        <v>283</v>
      </c>
      <c r="S104" s="176" t="s">
        <v>163</v>
      </c>
      <c r="T104" s="177" t="s">
        <v>163</v>
      </c>
      <c r="U104" s="163">
        <v>0.1</v>
      </c>
      <c r="V104" s="163">
        <f>ROUND(E104*U104,2)</f>
        <v>1.93</v>
      </c>
      <c r="W104" s="163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 t="s">
        <v>175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61"/>
      <c r="B105" s="162"/>
      <c r="C105" s="195" t="s">
        <v>298</v>
      </c>
      <c r="D105" s="184"/>
      <c r="E105" s="185">
        <v>19.28</v>
      </c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 t="s">
        <v>179</v>
      </c>
      <c r="AH105" s="154">
        <v>0</v>
      </c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71">
        <v>35</v>
      </c>
      <c r="B106" s="172" t="s">
        <v>299</v>
      </c>
      <c r="C106" s="180" t="s">
        <v>300</v>
      </c>
      <c r="D106" s="173" t="s">
        <v>173</v>
      </c>
      <c r="E106" s="174">
        <v>10.28</v>
      </c>
      <c r="F106" s="175"/>
      <c r="G106" s="176">
        <f>ROUND(E106*F106,2)</f>
        <v>0</v>
      </c>
      <c r="H106" s="175"/>
      <c r="I106" s="176">
        <f>ROUND(E106*H106,2)</f>
        <v>0</v>
      </c>
      <c r="J106" s="175"/>
      <c r="K106" s="176">
        <f>ROUND(E106*J106,2)</f>
        <v>0</v>
      </c>
      <c r="L106" s="176">
        <v>21</v>
      </c>
      <c r="M106" s="176">
        <f>G106*(1+L106/100)</f>
        <v>0</v>
      </c>
      <c r="N106" s="176">
        <v>0</v>
      </c>
      <c r="O106" s="176">
        <f>ROUND(E106*N106,2)</f>
        <v>0</v>
      </c>
      <c r="P106" s="176">
        <v>1.2E-2</v>
      </c>
      <c r="Q106" s="176">
        <f>ROUND(E106*P106,2)</f>
        <v>0.12</v>
      </c>
      <c r="R106" s="176"/>
      <c r="S106" s="176" t="s">
        <v>193</v>
      </c>
      <c r="T106" s="177" t="s">
        <v>194</v>
      </c>
      <c r="U106" s="163">
        <v>0.13</v>
      </c>
      <c r="V106" s="163">
        <f>ROUND(E106*U106,2)</f>
        <v>1.34</v>
      </c>
      <c r="W106" s="163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 t="s">
        <v>175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61"/>
      <c r="B107" s="162"/>
      <c r="C107" s="195" t="s">
        <v>301</v>
      </c>
      <c r="D107" s="184"/>
      <c r="E107" s="185">
        <v>10.28</v>
      </c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 t="s">
        <v>179</v>
      </c>
      <c r="AH107" s="154">
        <v>0</v>
      </c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71">
        <v>36</v>
      </c>
      <c r="B108" s="172" t="s">
        <v>302</v>
      </c>
      <c r="C108" s="180" t="s">
        <v>303</v>
      </c>
      <c r="D108" s="173" t="s">
        <v>186</v>
      </c>
      <c r="E108" s="174">
        <v>4</v>
      </c>
      <c r="F108" s="175"/>
      <c r="G108" s="176">
        <f>ROUND(E108*F108,2)</f>
        <v>0</v>
      </c>
      <c r="H108" s="175"/>
      <c r="I108" s="176">
        <f>ROUND(E108*H108,2)</f>
        <v>0</v>
      </c>
      <c r="J108" s="175"/>
      <c r="K108" s="176">
        <f>ROUND(E108*J108,2)</f>
        <v>0</v>
      </c>
      <c r="L108" s="176">
        <v>21</v>
      </c>
      <c r="M108" s="176">
        <f>G108*(1+L108/100)</f>
        <v>0</v>
      </c>
      <c r="N108" s="176">
        <v>3.4000000000000002E-4</v>
      </c>
      <c r="O108" s="176">
        <f>ROUND(E108*N108,2)</f>
        <v>0</v>
      </c>
      <c r="P108" s="176">
        <v>0.01</v>
      </c>
      <c r="Q108" s="176">
        <f>ROUND(E108*P108,2)</f>
        <v>0.04</v>
      </c>
      <c r="R108" s="176"/>
      <c r="S108" s="176" t="s">
        <v>193</v>
      </c>
      <c r="T108" s="177" t="s">
        <v>164</v>
      </c>
      <c r="U108" s="163">
        <v>0</v>
      </c>
      <c r="V108" s="163">
        <f>ROUND(E108*U108,2)</f>
        <v>0</v>
      </c>
      <c r="W108" s="163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 t="s">
        <v>175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61"/>
      <c r="B109" s="162"/>
      <c r="C109" s="252" t="s">
        <v>304</v>
      </c>
      <c r="D109" s="253"/>
      <c r="E109" s="253"/>
      <c r="F109" s="253"/>
      <c r="G109" s="25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 t="s">
        <v>167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61"/>
      <c r="B110" s="162"/>
      <c r="C110" s="195" t="s">
        <v>305</v>
      </c>
      <c r="D110" s="184"/>
      <c r="E110" s="185">
        <v>1</v>
      </c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 t="s">
        <v>179</v>
      </c>
      <c r="AH110" s="154">
        <v>0</v>
      </c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61"/>
      <c r="B111" s="162"/>
      <c r="C111" s="195" t="s">
        <v>306</v>
      </c>
      <c r="D111" s="184"/>
      <c r="E111" s="185">
        <v>1</v>
      </c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 t="s">
        <v>179</v>
      </c>
      <c r="AH111" s="154">
        <v>0</v>
      </c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61"/>
      <c r="B112" s="162"/>
      <c r="C112" s="195" t="s">
        <v>307</v>
      </c>
      <c r="D112" s="184"/>
      <c r="E112" s="185">
        <v>1</v>
      </c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 t="s">
        <v>179</v>
      </c>
      <c r="AH112" s="154">
        <v>0</v>
      </c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61"/>
      <c r="B113" s="162"/>
      <c r="C113" s="195" t="s">
        <v>308</v>
      </c>
      <c r="D113" s="184"/>
      <c r="E113" s="185">
        <v>1</v>
      </c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 t="s">
        <v>179</v>
      </c>
      <c r="AH113" s="154">
        <v>0</v>
      </c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ht="22.5" outlineLevel="1" x14ac:dyDescent="0.2">
      <c r="A114" s="188">
        <v>37</v>
      </c>
      <c r="B114" s="189" t="s">
        <v>309</v>
      </c>
      <c r="C114" s="196" t="s">
        <v>310</v>
      </c>
      <c r="D114" s="190" t="s">
        <v>186</v>
      </c>
      <c r="E114" s="191">
        <v>1</v>
      </c>
      <c r="F114" s="192"/>
      <c r="G114" s="193">
        <f t="shared" ref="G114:G124" si="0">ROUND(E114*F114,2)</f>
        <v>0</v>
      </c>
      <c r="H114" s="192"/>
      <c r="I114" s="193">
        <f t="shared" ref="I114:I124" si="1">ROUND(E114*H114,2)</f>
        <v>0</v>
      </c>
      <c r="J114" s="192"/>
      <c r="K114" s="193">
        <f t="shared" ref="K114:K124" si="2">ROUND(E114*J114,2)</f>
        <v>0</v>
      </c>
      <c r="L114" s="193">
        <v>21</v>
      </c>
      <c r="M114" s="193">
        <f t="shared" ref="M114:M124" si="3">G114*(1+L114/100)</f>
        <v>0</v>
      </c>
      <c r="N114" s="193">
        <v>0</v>
      </c>
      <c r="O114" s="193">
        <f t="shared" ref="O114:O124" si="4">ROUND(E114*N114,2)</f>
        <v>0</v>
      </c>
      <c r="P114" s="193">
        <v>0.09</v>
      </c>
      <c r="Q114" s="193">
        <f t="shared" ref="Q114:Q124" si="5">ROUND(E114*P114,2)</f>
        <v>0.09</v>
      </c>
      <c r="R114" s="193"/>
      <c r="S114" s="193" t="s">
        <v>193</v>
      </c>
      <c r="T114" s="194" t="s">
        <v>164</v>
      </c>
      <c r="U114" s="163">
        <v>1.2549999999999999</v>
      </c>
      <c r="V114" s="163">
        <f t="shared" ref="V114:V124" si="6">ROUND(E114*U114,2)</f>
        <v>1.26</v>
      </c>
      <c r="W114" s="163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 t="s">
        <v>175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88">
        <v>38</v>
      </c>
      <c r="B115" s="189" t="s">
        <v>311</v>
      </c>
      <c r="C115" s="196" t="s">
        <v>312</v>
      </c>
      <c r="D115" s="190" t="s">
        <v>186</v>
      </c>
      <c r="E115" s="191">
        <v>2</v>
      </c>
      <c r="F115" s="192"/>
      <c r="G115" s="193">
        <f t="shared" si="0"/>
        <v>0</v>
      </c>
      <c r="H115" s="192"/>
      <c r="I115" s="193">
        <f t="shared" si="1"/>
        <v>0</v>
      </c>
      <c r="J115" s="192"/>
      <c r="K115" s="193">
        <f t="shared" si="2"/>
        <v>0</v>
      </c>
      <c r="L115" s="193">
        <v>21</v>
      </c>
      <c r="M115" s="193">
        <f t="shared" si="3"/>
        <v>0</v>
      </c>
      <c r="N115" s="193">
        <v>0</v>
      </c>
      <c r="O115" s="193">
        <f t="shared" si="4"/>
        <v>0</v>
      </c>
      <c r="P115" s="193">
        <v>1.933E-2</v>
      </c>
      <c r="Q115" s="193">
        <f t="shared" si="5"/>
        <v>0.04</v>
      </c>
      <c r="R115" s="193"/>
      <c r="S115" s="193" t="s">
        <v>193</v>
      </c>
      <c r="T115" s="194" t="s">
        <v>164</v>
      </c>
      <c r="U115" s="163">
        <v>0</v>
      </c>
      <c r="V115" s="163">
        <f t="shared" si="6"/>
        <v>0</v>
      </c>
      <c r="W115" s="163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 t="s">
        <v>313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88">
        <v>39</v>
      </c>
      <c r="B116" s="189" t="s">
        <v>314</v>
      </c>
      <c r="C116" s="196" t="s">
        <v>315</v>
      </c>
      <c r="D116" s="190" t="s">
        <v>186</v>
      </c>
      <c r="E116" s="191">
        <v>1</v>
      </c>
      <c r="F116" s="192"/>
      <c r="G116" s="193">
        <f t="shared" si="0"/>
        <v>0</v>
      </c>
      <c r="H116" s="192"/>
      <c r="I116" s="193">
        <f t="shared" si="1"/>
        <v>0</v>
      </c>
      <c r="J116" s="192"/>
      <c r="K116" s="193">
        <f t="shared" si="2"/>
        <v>0</v>
      </c>
      <c r="L116" s="193">
        <v>21</v>
      </c>
      <c r="M116" s="193">
        <f t="shared" si="3"/>
        <v>0</v>
      </c>
      <c r="N116" s="193">
        <v>0</v>
      </c>
      <c r="O116" s="193">
        <f t="shared" si="4"/>
        <v>0</v>
      </c>
      <c r="P116" s="193">
        <v>3.1870000000000002E-2</v>
      </c>
      <c r="Q116" s="193">
        <f t="shared" si="5"/>
        <v>0.03</v>
      </c>
      <c r="R116" s="193"/>
      <c r="S116" s="193" t="s">
        <v>193</v>
      </c>
      <c r="T116" s="194" t="s">
        <v>164</v>
      </c>
      <c r="U116" s="163">
        <v>0</v>
      </c>
      <c r="V116" s="163">
        <f t="shared" si="6"/>
        <v>0</v>
      </c>
      <c r="W116" s="163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 t="s">
        <v>313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88">
        <v>40</v>
      </c>
      <c r="B117" s="189" t="s">
        <v>316</v>
      </c>
      <c r="C117" s="196" t="s">
        <v>317</v>
      </c>
      <c r="D117" s="190" t="s">
        <v>186</v>
      </c>
      <c r="E117" s="191">
        <v>2</v>
      </c>
      <c r="F117" s="192"/>
      <c r="G117" s="193">
        <f t="shared" si="0"/>
        <v>0</v>
      </c>
      <c r="H117" s="192"/>
      <c r="I117" s="193">
        <f t="shared" si="1"/>
        <v>0</v>
      </c>
      <c r="J117" s="192"/>
      <c r="K117" s="193">
        <f t="shared" si="2"/>
        <v>0</v>
      </c>
      <c r="L117" s="193">
        <v>21</v>
      </c>
      <c r="M117" s="193">
        <f t="shared" si="3"/>
        <v>0</v>
      </c>
      <c r="N117" s="193">
        <v>0</v>
      </c>
      <c r="O117" s="193">
        <f t="shared" si="4"/>
        <v>0</v>
      </c>
      <c r="P117" s="193">
        <v>3.1870000000000002E-2</v>
      </c>
      <c r="Q117" s="193">
        <f t="shared" si="5"/>
        <v>0.06</v>
      </c>
      <c r="R117" s="193"/>
      <c r="S117" s="193" t="s">
        <v>193</v>
      </c>
      <c r="T117" s="194" t="s">
        <v>164</v>
      </c>
      <c r="U117" s="163">
        <v>0</v>
      </c>
      <c r="V117" s="163">
        <f t="shared" si="6"/>
        <v>0</v>
      </c>
      <c r="W117" s="163"/>
      <c r="X117" s="154"/>
      <c r="Y117" s="154"/>
      <c r="Z117" s="154"/>
      <c r="AA117" s="154"/>
      <c r="AB117" s="154"/>
      <c r="AC117" s="154"/>
      <c r="AD117" s="154"/>
      <c r="AE117" s="154"/>
      <c r="AF117" s="154"/>
      <c r="AG117" s="154" t="s">
        <v>313</v>
      </c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 x14ac:dyDescent="0.2">
      <c r="A118" s="188">
        <v>41</v>
      </c>
      <c r="B118" s="189" t="s">
        <v>318</v>
      </c>
      <c r="C118" s="196" t="s">
        <v>319</v>
      </c>
      <c r="D118" s="190" t="s">
        <v>240</v>
      </c>
      <c r="E118" s="191">
        <v>1</v>
      </c>
      <c r="F118" s="192"/>
      <c r="G118" s="193">
        <f t="shared" si="0"/>
        <v>0</v>
      </c>
      <c r="H118" s="192"/>
      <c r="I118" s="193">
        <f t="shared" si="1"/>
        <v>0</v>
      </c>
      <c r="J118" s="192"/>
      <c r="K118" s="193">
        <f t="shared" si="2"/>
        <v>0</v>
      </c>
      <c r="L118" s="193">
        <v>21</v>
      </c>
      <c r="M118" s="193">
        <f t="shared" si="3"/>
        <v>0</v>
      </c>
      <c r="N118" s="193">
        <v>0</v>
      </c>
      <c r="O118" s="193">
        <f t="shared" si="4"/>
        <v>0</v>
      </c>
      <c r="P118" s="193">
        <v>0</v>
      </c>
      <c r="Q118" s="193">
        <f t="shared" si="5"/>
        <v>0</v>
      </c>
      <c r="R118" s="193"/>
      <c r="S118" s="193" t="s">
        <v>193</v>
      </c>
      <c r="T118" s="194" t="s">
        <v>164</v>
      </c>
      <c r="U118" s="163">
        <v>0</v>
      </c>
      <c r="V118" s="163">
        <f t="shared" si="6"/>
        <v>0</v>
      </c>
      <c r="W118" s="163"/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 t="s">
        <v>313</v>
      </c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ht="22.5" outlineLevel="1" x14ac:dyDescent="0.2">
      <c r="A119" s="188">
        <v>42</v>
      </c>
      <c r="B119" s="189" t="s">
        <v>320</v>
      </c>
      <c r="C119" s="196" t="s">
        <v>321</v>
      </c>
      <c r="D119" s="190" t="s">
        <v>240</v>
      </c>
      <c r="E119" s="191">
        <v>1</v>
      </c>
      <c r="F119" s="192"/>
      <c r="G119" s="193">
        <f t="shared" si="0"/>
        <v>0</v>
      </c>
      <c r="H119" s="192"/>
      <c r="I119" s="193">
        <f t="shared" si="1"/>
        <v>0</v>
      </c>
      <c r="J119" s="192"/>
      <c r="K119" s="193">
        <f t="shared" si="2"/>
        <v>0</v>
      </c>
      <c r="L119" s="193">
        <v>21</v>
      </c>
      <c r="M119" s="193">
        <f t="shared" si="3"/>
        <v>0</v>
      </c>
      <c r="N119" s="193">
        <v>0</v>
      </c>
      <c r="O119" s="193">
        <f t="shared" si="4"/>
        <v>0</v>
      </c>
      <c r="P119" s="193">
        <v>0</v>
      </c>
      <c r="Q119" s="193">
        <f t="shared" si="5"/>
        <v>0</v>
      </c>
      <c r="R119" s="193"/>
      <c r="S119" s="193" t="s">
        <v>193</v>
      </c>
      <c r="T119" s="194" t="s">
        <v>164</v>
      </c>
      <c r="U119" s="163">
        <v>0</v>
      </c>
      <c r="V119" s="163">
        <f t="shared" si="6"/>
        <v>0</v>
      </c>
      <c r="W119" s="163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 t="s">
        <v>313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88">
        <v>43</v>
      </c>
      <c r="B120" s="189" t="s">
        <v>322</v>
      </c>
      <c r="C120" s="196" t="s">
        <v>323</v>
      </c>
      <c r="D120" s="190" t="s">
        <v>240</v>
      </c>
      <c r="E120" s="191">
        <v>1</v>
      </c>
      <c r="F120" s="192"/>
      <c r="G120" s="193">
        <f t="shared" si="0"/>
        <v>0</v>
      </c>
      <c r="H120" s="192"/>
      <c r="I120" s="193">
        <f t="shared" si="1"/>
        <v>0</v>
      </c>
      <c r="J120" s="192"/>
      <c r="K120" s="193">
        <f t="shared" si="2"/>
        <v>0</v>
      </c>
      <c r="L120" s="193">
        <v>21</v>
      </c>
      <c r="M120" s="193">
        <f t="shared" si="3"/>
        <v>0</v>
      </c>
      <c r="N120" s="193">
        <v>0</v>
      </c>
      <c r="O120" s="193">
        <f t="shared" si="4"/>
        <v>0</v>
      </c>
      <c r="P120" s="193">
        <v>0</v>
      </c>
      <c r="Q120" s="193">
        <f t="shared" si="5"/>
        <v>0</v>
      </c>
      <c r="R120" s="193"/>
      <c r="S120" s="193" t="s">
        <v>193</v>
      </c>
      <c r="T120" s="194" t="s">
        <v>164</v>
      </c>
      <c r="U120" s="163">
        <v>0</v>
      </c>
      <c r="V120" s="163">
        <f t="shared" si="6"/>
        <v>0</v>
      </c>
      <c r="W120" s="163"/>
      <c r="X120" s="154"/>
      <c r="Y120" s="154"/>
      <c r="Z120" s="154"/>
      <c r="AA120" s="154"/>
      <c r="AB120" s="154"/>
      <c r="AC120" s="154"/>
      <c r="AD120" s="154"/>
      <c r="AE120" s="154"/>
      <c r="AF120" s="154"/>
      <c r="AG120" s="154" t="s">
        <v>313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 x14ac:dyDescent="0.2">
      <c r="A121" s="188">
        <v>44</v>
      </c>
      <c r="B121" s="189" t="s">
        <v>324</v>
      </c>
      <c r="C121" s="196" t="s">
        <v>325</v>
      </c>
      <c r="D121" s="190" t="s">
        <v>237</v>
      </c>
      <c r="E121" s="191">
        <v>2</v>
      </c>
      <c r="F121" s="192"/>
      <c r="G121" s="193">
        <f t="shared" si="0"/>
        <v>0</v>
      </c>
      <c r="H121" s="192"/>
      <c r="I121" s="193">
        <f t="shared" si="1"/>
        <v>0</v>
      </c>
      <c r="J121" s="192"/>
      <c r="K121" s="193">
        <f t="shared" si="2"/>
        <v>0</v>
      </c>
      <c r="L121" s="193">
        <v>21</v>
      </c>
      <c r="M121" s="193">
        <f t="shared" si="3"/>
        <v>0</v>
      </c>
      <c r="N121" s="193">
        <v>0</v>
      </c>
      <c r="O121" s="193">
        <f t="shared" si="4"/>
        <v>0</v>
      </c>
      <c r="P121" s="193">
        <v>0</v>
      </c>
      <c r="Q121" s="193">
        <f t="shared" si="5"/>
        <v>0</v>
      </c>
      <c r="R121" s="193"/>
      <c r="S121" s="193" t="s">
        <v>193</v>
      </c>
      <c r="T121" s="194" t="s">
        <v>164</v>
      </c>
      <c r="U121" s="163">
        <v>0</v>
      </c>
      <c r="V121" s="163">
        <f t="shared" si="6"/>
        <v>0</v>
      </c>
      <c r="W121" s="163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 t="s">
        <v>313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 x14ac:dyDescent="0.2">
      <c r="A122" s="188">
        <v>45</v>
      </c>
      <c r="B122" s="189" t="s">
        <v>326</v>
      </c>
      <c r="C122" s="196" t="s">
        <v>327</v>
      </c>
      <c r="D122" s="190" t="s">
        <v>237</v>
      </c>
      <c r="E122" s="191">
        <v>3</v>
      </c>
      <c r="F122" s="192"/>
      <c r="G122" s="193">
        <f t="shared" si="0"/>
        <v>0</v>
      </c>
      <c r="H122" s="192"/>
      <c r="I122" s="193">
        <f t="shared" si="1"/>
        <v>0</v>
      </c>
      <c r="J122" s="192"/>
      <c r="K122" s="193">
        <f t="shared" si="2"/>
        <v>0</v>
      </c>
      <c r="L122" s="193">
        <v>21</v>
      </c>
      <c r="M122" s="193">
        <f t="shared" si="3"/>
        <v>0</v>
      </c>
      <c r="N122" s="193">
        <v>0</v>
      </c>
      <c r="O122" s="193">
        <f t="shared" si="4"/>
        <v>0</v>
      </c>
      <c r="P122" s="193">
        <v>0</v>
      </c>
      <c r="Q122" s="193">
        <f t="shared" si="5"/>
        <v>0</v>
      </c>
      <c r="R122" s="193"/>
      <c r="S122" s="193" t="s">
        <v>193</v>
      </c>
      <c r="T122" s="194" t="s">
        <v>164</v>
      </c>
      <c r="U122" s="163">
        <v>0</v>
      </c>
      <c r="V122" s="163">
        <f t="shared" si="6"/>
        <v>0</v>
      </c>
      <c r="W122" s="163"/>
      <c r="X122" s="154"/>
      <c r="Y122" s="154"/>
      <c r="Z122" s="154"/>
      <c r="AA122" s="154"/>
      <c r="AB122" s="154"/>
      <c r="AC122" s="154"/>
      <c r="AD122" s="154"/>
      <c r="AE122" s="154"/>
      <c r="AF122" s="154"/>
      <c r="AG122" s="154" t="s">
        <v>313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88">
        <v>46</v>
      </c>
      <c r="B123" s="189" t="s">
        <v>328</v>
      </c>
      <c r="C123" s="196" t="s">
        <v>329</v>
      </c>
      <c r="D123" s="190" t="s">
        <v>237</v>
      </c>
      <c r="E123" s="191">
        <v>3</v>
      </c>
      <c r="F123" s="192"/>
      <c r="G123" s="193">
        <f t="shared" si="0"/>
        <v>0</v>
      </c>
      <c r="H123" s="192"/>
      <c r="I123" s="193">
        <f t="shared" si="1"/>
        <v>0</v>
      </c>
      <c r="J123" s="192"/>
      <c r="K123" s="193">
        <f t="shared" si="2"/>
        <v>0</v>
      </c>
      <c r="L123" s="193">
        <v>21</v>
      </c>
      <c r="M123" s="193">
        <f t="shared" si="3"/>
        <v>0</v>
      </c>
      <c r="N123" s="193">
        <v>0</v>
      </c>
      <c r="O123" s="193">
        <f t="shared" si="4"/>
        <v>0</v>
      </c>
      <c r="P123" s="193">
        <v>0</v>
      </c>
      <c r="Q123" s="193">
        <f t="shared" si="5"/>
        <v>0</v>
      </c>
      <c r="R123" s="193"/>
      <c r="S123" s="193" t="s">
        <v>193</v>
      </c>
      <c r="T123" s="194" t="s">
        <v>164</v>
      </c>
      <c r="U123" s="163">
        <v>0</v>
      </c>
      <c r="V123" s="163">
        <f t="shared" si="6"/>
        <v>0</v>
      </c>
      <c r="W123" s="163"/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 t="s">
        <v>313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71">
        <v>47</v>
      </c>
      <c r="B124" s="172" t="s">
        <v>330</v>
      </c>
      <c r="C124" s="180" t="s">
        <v>331</v>
      </c>
      <c r="D124" s="173" t="s">
        <v>173</v>
      </c>
      <c r="E124" s="174">
        <v>30</v>
      </c>
      <c r="F124" s="175"/>
      <c r="G124" s="176">
        <f t="shared" si="0"/>
        <v>0</v>
      </c>
      <c r="H124" s="175"/>
      <c r="I124" s="176">
        <f t="shared" si="1"/>
        <v>0</v>
      </c>
      <c r="J124" s="175"/>
      <c r="K124" s="176">
        <f t="shared" si="2"/>
        <v>0</v>
      </c>
      <c r="L124" s="176">
        <v>21</v>
      </c>
      <c r="M124" s="176">
        <f t="shared" si="3"/>
        <v>0</v>
      </c>
      <c r="N124" s="176">
        <v>0</v>
      </c>
      <c r="O124" s="176">
        <f t="shared" si="4"/>
        <v>0</v>
      </c>
      <c r="P124" s="176">
        <v>0</v>
      </c>
      <c r="Q124" s="176">
        <f t="shared" si="5"/>
        <v>0</v>
      </c>
      <c r="R124" s="176"/>
      <c r="S124" s="176" t="s">
        <v>193</v>
      </c>
      <c r="T124" s="177" t="s">
        <v>164</v>
      </c>
      <c r="U124" s="163">
        <v>0</v>
      </c>
      <c r="V124" s="163">
        <f t="shared" si="6"/>
        <v>0</v>
      </c>
      <c r="W124" s="163"/>
      <c r="X124" s="154"/>
      <c r="Y124" s="154"/>
      <c r="Z124" s="154"/>
      <c r="AA124" s="154"/>
      <c r="AB124" s="154"/>
      <c r="AC124" s="154"/>
      <c r="AD124" s="154"/>
      <c r="AE124" s="154"/>
      <c r="AF124" s="154"/>
      <c r="AG124" s="154" t="s">
        <v>313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61"/>
      <c r="B125" s="162"/>
      <c r="C125" s="195" t="s">
        <v>332</v>
      </c>
      <c r="D125" s="184"/>
      <c r="E125" s="185">
        <v>30</v>
      </c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54"/>
      <c r="Y125" s="154"/>
      <c r="Z125" s="154"/>
      <c r="AA125" s="154"/>
      <c r="AB125" s="154"/>
      <c r="AC125" s="154"/>
      <c r="AD125" s="154"/>
      <c r="AE125" s="154"/>
      <c r="AF125" s="154"/>
      <c r="AG125" s="154" t="s">
        <v>179</v>
      </c>
      <c r="AH125" s="154">
        <v>0</v>
      </c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">
      <c r="A126" s="188">
        <v>48</v>
      </c>
      <c r="B126" s="189" t="s">
        <v>333</v>
      </c>
      <c r="C126" s="196" t="s">
        <v>334</v>
      </c>
      <c r="D126" s="190" t="s">
        <v>237</v>
      </c>
      <c r="E126" s="191">
        <v>1</v>
      </c>
      <c r="F126" s="192"/>
      <c r="G126" s="193">
        <f>ROUND(E126*F126,2)</f>
        <v>0</v>
      </c>
      <c r="H126" s="192"/>
      <c r="I126" s="193">
        <f>ROUND(E126*H126,2)</f>
        <v>0</v>
      </c>
      <c r="J126" s="192"/>
      <c r="K126" s="193">
        <f>ROUND(E126*J126,2)</f>
        <v>0</v>
      </c>
      <c r="L126" s="193">
        <v>21</v>
      </c>
      <c r="M126" s="193">
        <f>G126*(1+L126/100)</f>
        <v>0</v>
      </c>
      <c r="N126" s="193">
        <v>0</v>
      </c>
      <c r="O126" s="193">
        <f>ROUND(E126*N126,2)</f>
        <v>0</v>
      </c>
      <c r="P126" s="193">
        <v>0</v>
      </c>
      <c r="Q126" s="193">
        <f>ROUND(E126*P126,2)</f>
        <v>0</v>
      </c>
      <c r="R126" s="193"/>
      <c r="S126" s="193" t="s">
        <v>193</v>
      </c>
      <c r="T126" s="194" t="s">
        <v>164</v>
      </c>
      <c r="U126" s="163">
        <v>0</v>
      </c>
      <c r="V126" s="163">
        <f>ROUND(E126*U126,2)</f>
        <v>0</v>
      </c>
      <c r="W126" s="163"/>
      <c r="X126" s="154"/>
      <c r="Y126" s="154"/>
      <c r="Z126" s="154"/>
      <c r="AA126" s="154"/>
      <c r="AB126" s="154"/>
      <c r="AC126" s="154"/>
      <c r="AD126" s="154"/>
      <c r="AE126" s="154"/>
      <c r="AF126" s="154"/>
      <c r="AG126" s="154" t="s">
        <v>313</v>
      </c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ht="22.5" outlineLevel="1" x14ac:dyDescent="0.2">
      <c r="A127" s="188">
        <v>49</v>
      </c>
      <c r="B127" s="189" t="s">
        <v>335</v>
      </c>
      <c r="C127" s="196" t="s">
        <v>336</v>
      </c>
      <c r="D127" s="190" t="s">
        <v>240</v>
      </c>
      <c r="E127" s="191">
        <v>1</v>
      </c>
      <c r="F127" s="192"/>
      <c r="G127" s="193">
        <f>ROUND(E127*F127,2)</f>
        <v>0</v>
      </c>
      <c r="H127" s="192"/>
      <c r="I127" s="193">
        <f>ROUND(E127*H127,2)</f>
        <v>0</v>
      </c>
      <c r="J127" s="192"/>
      <c r="K127" s="193">
        <f>ROUND(E127*J127,2)</f>
        <v>0</v>
      </c>
      <c r="L127" s="193">
        <v>21</v>
      </c>
      <c r="M127" s="193">
        <f>G127*(1+L127/100)</f>
        <v>0</v>
      </c>
      <c r="N127" s="193">
        <v>0</v>
      </c>
      <c r="O127" s="193">
        <f>ROUND(E127*N127,2)</f>
        <v>0</v>
      </c>
      <c r="P127" s="193">
        <v>0</v>
      </c>
      <c r="Q127" s="193">
        <f>ROUND(E127*P127,2)</f>
        <v>0</v>
      </c>
      <c r="R127" s="193"/>
      <c r="S127" s="193" t="s">
        <v>193</v>
      </c>
      <c r="T127" s="194" t="s">
        <v>164</v>
      </c>
      <c r="U127" s="163">
        <v>0</v>
      </c>
      <c r="V127" s="163">
        <f>ROUND(E127*U127,2)</f>
        <v>0</v>
      </c>
      <c r="W127" s="163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 t="s">
        <v>313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x14ac:dyDescent="0.2">
      <c r="A128" s="165" t="s">
        <v>158</v>
      </c>
      <c r="B128" s="166" t="s">
        <v>79</v>
      </c>
      <c r="C128" s="179" t="s">
        <v>80</v>
      </c>
      <c r="D128" s="167"/>
      <c r="E128" s="168"/>
      <c r="F128" s="169"/>
      <c r="G128" s="169">
        <f>SUMIF(AG129:AG133,"&lt;&gt;NOR",G129:G133)</f>
        <v>0</v>
      </c>
      <c r="H128" s="169"/>
      <c r="I128" s="169">
        <f>SUM(I129:I133)</f>
        <v>0</v>
      </c>
      <c r="J128" s="169"/>
      <c r="K128" s="169">
        <f>SUM(K129:K133)</f>
        <v>0</v>
      </c>
      <c r="L128" s="169"/>
      <c r="M128" s="169">
        <f>SUM(M129:M133)</f>
        <v>0</v>
      </c>
      <c r="N128" s="169"/>
      <c r="O128" s="169">
        <f>SUM(O129:O133)</f>
        <v>0</v>
      </c>
      <c r="P128" s="169"/>
      <c r="Q128" s="169">
        <f>SUM(Q129:Q133)</f>
        <v>0</v>
      </c>
      <c r="R128" s="169"/>
      <c r="S128" s="169"/>
      <c r="T128" s="170"/>
      <c r="U128" s="164"/>
      <c r="V128" s="164">
        <f>SUM(V129:V133)</f>
        <v>4.83</v>
      </c>
      <c r="W128" s="164"/>
      <c r="AG128" t="s">
        <v>159</v>
      </c>
    </row>
    <row r="129" spans="1:60" ht="33.75" outlineLevel="1" x14ac:dyDescent="0.2">
      <c r="A129" s="171">
        <v>50</v>
      </c>
      <c r="B129" s="172" t="s">
        <v>337</v>
      </c>
      <c r="C129" s="180" t="s">
        <v>338</v>
      </c>
      <c r="D129" s="173" t="s">
        <v>209</v>
      </c>
      <c r="E129" s="174">
        <v>5.1445499999999997</v>
      </c>
      <c r="F129" s="175"/>
      <c r="G129" s="176">
        <f>ROUND(E129*F129,2)</f>
        <v>0</v>
      </c>
      <c r="H129" s="175"/>
      <c r="I129" s="176">
        <f>ROUND(E129*H129,2)</f>
        <v>0</v>
      </c>
      <c r="J129" s="175"/>
      <c r="K129" s="176">
        <f>ROUND(E129*J129,2)</f>
        <v>0</v>
      </c>
      <c r="L129" s="176">
        <v>21</v>
      </c>
      <c r="M129" s="176">
        <f>G129*(1+L129/100)</f>
        <v>0</v>
      </c>
      <c r="N129" s="176">
        <v>0</v>
      </c>
      <c r="O129" s="176">
        <f>ROUND(E129*N129,2)</f>
        <v>0</v>
      </c>
      <c r="P129" s="176">
        <v>0</v>
      </c>
      <c r="Q129" s="176">
        <f>ROUND(E129*P129,2)</f>
        <v>0</v>
      </c>
      <c r="R129" s="176" t="s">
        <v>339</v>
      </c>
      <c r="S129" s="176" t="s">
        <v>163</v>
      </c>
      <c r="T129" s="177" t="s">
        <v>163</v>
      </c>
      <c r="U129" s="163">
        <v>0.9385</v>
      </c>
      <c r="V129" s="163">
        <f>ROUND(E129*U129,2)</f>
        <v>4.83</v>
      </c>
      <c r="W129" s="163"/>
      <c r="X129" s="154"/>
      <c r="Y129" s="154"/>
      <c r="Z129" s="154"/>
      <c r="AA129" s="154"/>
      <c r="AB129" s="154"/>
      <c r="AC129" s="154"/>
      <c r="AD129" s="154"/>
      <c r="AE129" s="154"/>
      <c r="AF129" s="154"/>
      <c r="AG129" s="154" t="s">
        <v>340</v>
      </c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61"/>
      <c r="B130" s="162"/>
      <c r="C130" s="255" t="s">
        <v>341</v>
      </c>
      <c r="D130" s="256"/>
      <c r="E130" s="256"/>
      <c r="F130" s="256"/>
      <c r="G130" s="256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54"/>
      <c r="Y130" s="154"/>
      <c r="Z130" s="154"/>
      <c r="AA130" s="154"/>
      <c r="AB130" s="154"/>
      <c r="AC130" s="154"/>
      <c r="AD130" s="154"/>
      <c r="AE130" s="154"/>
      <c r="AF130" s="154"/>
      <c r="AG130" s="154" t="s">
        <v>177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61"/>
      <c r="B131" s="162"/>
      <c r="C131" s="195" t="s">
        <v>342</v>
      </c>
      <c r="D131" s="184"/>
      <c r="E131" s="185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54"/>
      <c r="Y131" s="154"/>
      <c r="Z131" s="154"/>
      <c r="AA131" s="154"/>
      <c r="AB131" s="154"/>
      <c r="AC131" s="154"/>
      <c r="AD131" s="154"/>
      <c r="AE131" s="154"/>
      <c r="AF131" s="154"/>
      <c r="AG131" s="154" t="s">
        <v>179</v>
      </c>
      <c r="AH131" s="154">
        <v>0</v>
      </c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61"/>
      <c r="B132" s="162"/>
      <c r="C132" s="195" t="s">
        <v>343</v>
      </c>
      <c r="D132" s="184"/>
      <c r="E132" s="185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54"/>
      <c r="Y132" s="154"/>
      <c r="Z132" s="154"/>
      <c r="AA132" s="154"/>
      <c r="AB132" s="154"/>
      <c r="AC132" s="154"/>
      <c r="AD132" s="154"/>
      <c r="AE132" s="154"/>
      <c r="AF132" s="154"/>
      <c r="AG132" s="154" t="s">
        <v>179</v>
      </c>
      <c r="AH132" s="154">
        <v>0</v>
      </c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61"/>
      <c r="B133" s="162"/>
      <c r="C133" s="195" t="s">
        <v>344</v>
      </c>
      <c r="D133" s="184"/>
      <c r="E133" s="185">
        <v>5.1445499999999997</v>
      </c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54"/>
      <c r="Y133" s="154"/>
      <c r="Z133" s="154"/>
      <c r="AA133" s="154"/>
      <c r="AB133" s="154"/>
      <c r="AC133" s="154"/>
      <c r="AD133" s="154"/>
      <c r="AE133" s="154"/>
      <c r="AF133" s="154"/>
      <c r="AG133" s="154" t="s">
        <v>179</v>
      </c>
      <c r="AH133" s="154">
        <v>0</v>
      </c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x14ac:dyDescent="0.2">
      <c r="A134" s="165" t="s">
        <v>158</v>
      </c>
      <c r="B134" s="166" t="s">
        <v>81</v>
      </c>
      <c r="C134" s="179" t="s">
        <v>82</v>
      </c>
      <c r="D134" s="167"/>
      <c r="E134" s="168"/>
      <c r="F134" s="169"/>
      <c r="G134" s="169">
        <f>SUMIF(AG135:AG147,"&lt;&gt;NOR",G135:G147)</f>
        <v>0</v>
      </c>
      <c r="H134" s="169"/>
      <c r="I134" s="169">
        <f>SUM(I135:I147)</f>
        <v>0</v>
      </c>
      <c r="J134" s="169"/>
      <c r="K134" s="169">
        <f>SUM(K135:K147)</f>
        <v>0</v>
      </c>
      <c r="L134" s="169"/>
      <c r="M134" s="169">
        <f>SUM(M135:M147)</f>
        <v>0</v>
      </c>
      <c r="N134" s="169"/>
      <c r="O134" s="169">
        <f>SUM(O135:O147)</f>
        <v>0.02</v>
      </c>
      <c r="P134" s="169"/>
      <c r="Q134" s="169">
        <f>SUM(Q135:Q147)</f>
        <v>0</v>
      </c>
      <c r="R134" s="169"/>
      <c r="S134" s="169"/>
      <c r="T134" s="170"/>
      <c r="U134" s="164"/>
      <c r="V134" s="164">
        <f>SUM(V135:V147)</f>
        <v>4.72</v>
      </c>
      <c r="W134" s="164"/>
      <c r="AG134" t="s">
        <v>159</v>
      </c>
    </row>
    <row r="135" spans="1:60" outlineLevel="1" x14ac:dyDescent="0.2">
      <c r="A135" s="188">
        <v>51</v>
      </c>
      <c r="B135" s="189" t="s">
        <v>345</v>
      </c>
      <c r="C135" s="196" t="s">
        <v>346</v>
      </c>
      <c r="D135" s="190" t="s">
        <v>173</v>
      </c>
      <c r="E135" s="191">
        <v>5.7424999999999997</v>
      </c>
      <c r="F135" s="192"/>
      <c r="G135" s="193">
        <f>ROUND(E135*F135,2)</f>
        <v>0</v>
      </c>
      <c r="H135" s="192"/>
      <c r="I135" s="193">
        <f>ROUND(E135*H135,2)</f>
        <v>0</v>
      </c>
      <c r="J135" s="192"/>
      <c r="K135" s="193">
        <f>ROUND(E135*J135,2)</f>
        <v>0</v>
      </c>
      <c r="L135" s="193">
        <v>21</v>
      </c>
      <c r="M135" s="193">
        <f>G135*(1+L135/100)</f>
        <v>0</v>
      </c>
      <c r="N135" s="193">
        <v>3.8999999999999999E-4</v>
      </c>
      <c r="O135" s="193">
        <f>ROUND(E135*N135,2)</f>
        <v>0</v>
      </c>
      <c r="P135" s="193">
        <v>0</v>
      </c>
      <c r="Q135" s="193">
        <f>ROUND(E135*P135,2)</f>
        <v>0</v>
      </c>
      <c r="R135" s="193" t="s">
        <v>347</v>
      </c>
      <c r="S135" s="193" t="s">
        <v>163</v>
      </c>
      <c r="T135" s="194" t="s">
        <v>163</v>
      </c>
      <c r="U135" s="163">
        <v>9.5000000000000001E-2</v>
      </c>
      <c r="V135" s="163">
        <f>ROUND(E135*U135,2)</f>
        <v>0.55000000000000004</v>
      </c>
      <c r="W135" s="163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54" t="s">
        <v>175</v>
      </c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ht="22.5" outlineLevel="1" x14ac:dyDescent="0.2">
      <c r="A136" s="171">
        <v>52</v>
      </c>
      <c r="B136" s="172" t="s">
        <v>348</v>
      </c>
      <c r="C136" s="180" t="s">
        <v>349</v>
      </c>
      <c r="D136" s="173" t="s">
        <v>173</v>
      </c>
      <c r="E136" s="174">
        <v>5.7424999999999997</v>
      </c>
      <c r="F136" s="175"/>
      <c r="G136" s="176">
        <f>ROUND(E136*F136,2)</f>
        <v>0</v>
      </c>
      <c r="H136" s="175"/>
      <c r="I136" s="176">
        <f>ROUND(E136*H136,2)</f>
        <v>0</v>
      </c>
      <c r="J136" s="175"/>
      <c r="K136" s="176">
        <f>ROUND(E136*J136,2)</f>
        <v>0</v>
      </c>
      <c r="L136" s="176">
        <v>21</v>
      </c>
      <c r="M136" s="176">
        <f>G136*(1+L136/100)</f>
        <v>0</v>
      </c>
      <c r="N136" s="176">
        <v>3.15E-3</v>
      </c>
      <c r="O136" s="176">
        <f>ROUND(E136*N136,2)</f>
        <v>0.02</v>
      </c>
      <c r="P136" s="176">
        <v>0</v>
      </c>
      <c r="Q136" s="176">
        <f>ROUND(E136*P136,2)</f>
        <v>0</v>
      </c>
      <c r="R136" s="176" t="s">
        <v>347</v>
      </c>
      <c r="S136" s="176" t="s">
        <v>163</v>
      </c>
      <c r="T136" s="177" t="s">
        <v>163</v>
      </c>
      <c r="U136" s="163">
        <v>0.38500000000000001</v>
      </c>
      <c r="V136" s="163">
        <f>ROUND(E136*U136,2)</f>
        <v>2.21</v>
      </c>
      <c r="W136" s="163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4" t="s">
        <v>175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61"/>
      <c r="B137" s="162"/>
      <c r="C137" s="252" t="s">
        <v>350</v>
      </c>
      <c r="D137" s="253"/>
      <c r="E137" s="253"/>
      <c r="F137" s="253"/>
      <c r="G137" s="25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 t="s">
        <v>167</v>
      </c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 x14ac:dyDescent="0.2">
      <c r="A138" s="161"/>
      <c r="B138" s="162"/>
      <c r="C138" s="195" t="s">
        <v>220</v>
      </c>
      <c r="D138" s="184"/>
      <c r="E138" s="185">
        <v>4.04</v>
      </c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54"/>
      <c r="Y138" s="154"/>
      <c r="Z138" s="154"/>
      <c r="AA138" s="154"/>
      <c r="AB138" s="154"/>
      <c r="AC138" s="154"/>
      <c r="AD138" s="154"/>
      <c r="AE138" s="154"/>
      <c r="AF138" s="154"/>
      <c r="AG138" s="154" t="s">
        <v>179</v>
      </c>
      <c r="AH138" s="154">
        <v>0</v>
      </c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61"/>
      <c r="B139" s="162"/>
      <c r="C139" s="195" t="s">
        <v>351</v>
      </c>
      <c r="D139" s="184"/>
      <c r="E139" s="185">
        <v>1.7024999999999999</v>
      </c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154" t="s">
        <v>179</v>
      </c>
      <c r="AH139" s="154">
        <v>0</v>
      </c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ht="22.5" outlineLevel="1" x14ac:dyDescent="0.2">
      <c r="A140" s="171">
        <v>53</v>
      </c>
      <c r="B140" s="172" t="s">
        <v>352</v>
      </c>
      <c r="C140" s="180" t="s">
        <v>353</v>
      </c>
      <c r="D140" s="173" t="s">
        <v>354</v>
      </c>
      <c r="E140" s="174">
        <v>12.55</v>
      </c>
      <c r="F140" s="175"/>
      <c r="G140" s="176">
        <f>ROUND(E140*F140,2)</f>
        <v>0</v>
      </c>
      <c r="H140" s="175"/>
      <c r="I140" s="176">
        <f>ROUND(E140*H140,2)</f>
        <v>0</v>
      </c>
      <c r="J140" s="175"/>
      <c r="K140" s="176">
        <f>ROUND(E140*J140,2)</f>
        <v>0</v>
      </c>
      <c r="L140" s="176">
        <v>21</v>
      </c>
      <c r="M140" s="176">
        <f>G140*(1+L140/100)</f>
        <v>0</v>
      </c>
      <c r="N140" s="176">
        <v>2.4000000000000001E-4</v>
      </c>
      <c r="O140" s="176">
        <f>ROUND(E140*N140,2)</f>
        <v>0</v>
      </c>
      <c r="P140" s="176">
        <v>0</v>
      </c>
      <c r="Q140" s="176">
        <f>ROUND(E140*P140,2)</f>
        <v>0</v>
      </c>
      <c r="R140" s="176" t="s">
        <v>347</v>
      </c>
      <c r="S140" s="176" t="s">
        <v>163</v>
      </c>
      <c r="T140" s="177" t="s">
        <v>163</v>
      </c>
      <c r="U140" s="163">
        <v>0.11</v>
      </c>
      <c r="V140" s="163">
        <f>ROUND(E140*U140,2)</f>
        <v>1.38</v>
      </c>
      <c r="W140" s="163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154" t="s">
        <v>175</v>
      </c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61"/>
      <c r="B141" s="162"/>
      <c r="C141" s="195" t="s">
        <v>355</v>
      </c>
      <c r="D141" s="184"/>
      <c r="E141" s="185">
        <v>12.55</v>
      </c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154" t="s">
        <v>179</v>
      </c>
      <c r="AH141" s="154">
        <v>0</v>
      </c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ht="22.5" outlineLevel="1" x14ac:dyDescent="0.2">
      <c r="A142" s="188">
        <v>54</v>
      </c>
      <c r="B142" s="189" t="s">
        <v>356</v>
      </c>
      <c r="C142" s="196" t="s">
        <v>357</v>
      </c>
      <c r="D142" s="190" t="s">
        <v>186</v>
      </c>
      <c r="E142" s="191">
        <v>8</v>
      </c>
      <c r="F142" s="192"/>
      <c r="G142" s="193">
        <f>ROUND(E142*F142,2)</f>
        <v>0</v>
      </c>
      <c r="H142" s="192"/>
      <c r="I142" s="193">
        <f>ROUND(E142*H142,2)</f>
        <v>0</v>
      </c>
      <c r="J142" s="192"/>
      <c r="K142" s="193">
        <f>ROUND(E142*J142,2)</f>
        <v>0</v>
      </c>
      <c r="L142" s="193">
        <v>21</v>
      </c>
      <c r="M142" s="193">
        <f>G142*(1+L142/100)</f>
        <v>0</v>
      </c>
      <c r="N142" s="193">
        <v>6.9999999999999994E-5</v>
      </c>
      <c r="O142" s="193">
        <f>ROUND(E142*N142,2)</f>
        <v>0</v>
      </c>
      <c r="P142" s="193">
        <v>0</v>
      </c>
      <c r="Q142" s="193">
        <f>ROUND(E142*P142,2)</f>
        <v>0</v>
      </c>
      <c r="R142" s="193" t="s">
        <v>347</v>
      </c>
      <c r="S142" s="193" t="s">
        <v>163</v>
      </c>
      <c r="T142" s="194" t="s">
        <v>163</v>
      </c>
      <c r="U142" s="163">
        <v>6.7000000000000004E-2</v>
      </c>
      <c r="V142" s="163">
        <f>ROUND(E142*U142,2)</f>
        <v>0.54</v>
      </c>
      <c r="W142" s="163"/>
      <c r="X142" s="154"/>
      <c r="Y142" s="154"/>
      <c r="Z142" s="154"/>
      <c r="AA142" s="154"/>
      <c r="AB142" s="154"/>
      <c r="AC142" s="154"/>
      <c r="AD142" s="154"/>
      <c r="AE142" s="154"/>
      <c r="AF142" s="154"/>
      <c r="AG142" s="154" t="s">
        <v>175</v>
      </c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 x14ac:dyDescent="0.2">
      <c r="A143" s="171">
        <v>55</v>
      </c>
      <c r="B143" s="172" t="s">
        <v>358</v>
      </c>
      <c r="C143" s="180" t="s">
        <v>359</v>
      </c>
      <c r="D143" s="173" t="s">
        <v>209</v>
      </c>
      <c r="E143" s="174">
        <v>2.3900000000000001E-2</v>
      </c>
      <c r="F143" s="175"/>
      <c r="G143" s="176">
        <f>ROUND(E143*F143,2)</f>
        <v>0</v>
      </c>
      <c r="H143" s="175"/>
      <c r="I143" s="176">
        <f>ROUND(E143*H143,2)</f>
        <v>0</v>
      </c>
      <c r="J143" s="175"/>
      <c r="K143" s="176">
        <f>ROUND(E143*J143,2)</f>
        <v>0</v>
      </c>
      <c r="L143" s="176">
        <v>21</v>
      </c>
      <c r="M143" s="176">
        <f>G143*(1+L143/100)</f>
        <v>0</v>
      </c>
      <c r="N143" s="176">
        <v>0</v>
      </c>
      <c r="O143" s="176">
        <f>ROUND(E143*N143,2)</f>
        <v>0</v>
      </c>
      <c r="P143" s="176">
        <v>0</v>
      </c>
      <c r="Q143" s="176">
        <f>ROUND(E143*P143,2)</f>
        <v>0</v>
      </c>
      <c r="R143" s="176" t="s">
        <v>347</v>
      </c>
      <c r="S143" s="176" t="s">
        <v>163</v>
      </c>
      <c r="T143" s="177" t="s">
        <v>163</v>
      </c>
      <c r="U143" s="163">
        <v>1.5669999999999999</v>
      </c>
      <c r="V143" s="163">
        <f>ROUND(E143*U143,2)</f>
        <v>0.04</v>
      </c>
      <c r="W143" s="163"/>
      <c r="X143" s="154"/>
      <c r="Y143" s="154"/>
      <c r="Z143" s="154"/>
      <c r="AA143" s="154"/>
      <c r="AB143" s="154"/>
      <c r="AC143" s="154"/>
      <c r="AD143" s="154"/>
      <c r="AE143" s="154"/>
      <c r="AF143" s="154"/>
      <c r="AG143" s="154" t="s">
        <v>340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61"/>
      <c r="B144" s="162"/>
      <c r="C144" s="255" t="s">
        <v>360</v>
      </c>
      <c r="D144" s="256"/>
      <c r="E144" s="256"/>
      <c r="F144" s="256"/>
      <c r="G144" s="256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54"/>
      <c r="Y144" s="154"/>
      <c r="Z144" s="154"/>
      <c r="AA144" s="154"/>
      <c r="AB144" s="154"/>
      <c r="AC144" s="154"/>
      <c r="AD144" s="154"/>
      <c r="AE144" s="154"/>
      <c r="AF144" s="154"/>
      <c r="AG144" s="154" t="s">
        <v>177</v>
      </c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61"/>
      <c r="B145" s="162"/>
      <c r="C145" s="195" t="s">
        <v>342</v>
      </c>
      <c r="D145" s="184"/>
      <c r="E145" s="185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54"/>
      <c r="Y145" s="154"/>
      <c r="Z145" s="154"/>
      <c r="AA145" s="154"/>
      <c r="AB145" s="154"/>
      <c r="AC145" s="154"/>
      <c r="AD145" s="154"/>
      <c r="AE145" s="154"/>
      <c r="AF145" s="154"/>
      <c r="AG145" s="154" t="s">
        <v>179</v>
      </c>
      <c r="AH145" s="154">
        <v>0</v>
      </c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61"/>
      <c r="B146" s="162"/>
      <c r="C146" s="195" t="s">
        <v>361</v>
      </c>
      <c r="D146" s="184"/>
      <c r="E146" s="185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54"/>
      <c r="Y146" s="154"/>
      <c r="Z146" s="154"/>
      <c r="AA146" s="154"/>
      <c r="AB146" s="154"/>
      <c r="AC146" s="154"/>
      <c r="AD146" s="154"/>
      <c r="AE146" s="154"/>
      <c r="AF146" s="154"/>
      <c r="AG146" s="154" t="s">
        <v>179</v>
      </c>
      <c r="AH146" s="154">
        <v>0</v>
      </c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61"/>
      <c r="B147" s="162"/>
      <c r="C147" s="195" t="s">
        <v>362</v>
      </c>
      <c r="D147" s="184"/>
      <c r="E147" s="185">
        <v>2.3900000000000001E-2</v>
      </c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54"/>
      <c r="Y147" s="154"/>
      <c r="Z147" s="154"/>
      <c r="AA147" s="154"/>
      <c r="AB147" s="154"/>
      <c r="AC147" s="154"/>
      <c r="AD147" s="154"/>
      <c r="AE147" s="154"/>
      <c r="AF147" s="154"/>
      <c r="AG147" s="154" t="s">
        <v>179</v>
      </c>
      <c r="AH147" s="154">
        <v>0</v>
      </c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x14ac:dyDescent="0.2">
      <c r="A148" s="165" t="s">
        <v>158</v>
      </c>
      <c r="B148" s="166" t="s">
        <v>83</v>
      </c>
      <c r="C148" s="179" t="s">
        <v>84</v>
      </c>
      <c r="D148" s="167"/>
      <c r="E148" s="168"/>
      <c r="F148" s="169"/>
      <c r="G148" s="169">
        <f>SUMIF(AG149:AG164,"&lt;&gt;NOR",G149:G164)</f>
        <v>0</v>
      </c>
      <c r="H148" s="169"/>
      <c r="I148" s="169">
        <f>SUM(I149:I164)</f>
        <v>0</v>
      </c>
      <c r="J148" s="169"/>
      <c r="K148" s="169">
        <f>SUM(K149:K164)</f>
        <v>0</v>
      </c>
      <c r="L148" s="169"/>
      <c r="M148" s="169">
        <f>SUM(M149:M164)</f>
        <v>0</v>
      </c>
      <c r="N148" s="169"/>
      <c r="O148" s="169">
        <f>SUM(O149:O164)</f>
        <v>0.05</v>
      </c>
      <c r="P148" s="169"/>
      <c r="Q148" s="169">
        <f>SUM(Q149:Q164)</f>
        <v>0</v>
      </c>
      <c r="R148" s="169"/>
      <c r="S148" s="169"/>
      <c r="T148" s="170"/>
      <c r="U148" s="164"/>
      <c r="V148" s="164">
        <f>SUM(V149:V164)</f>
        <v>5.13</v>
      </c>
      <c r="W148" s="164"/>
      <c r="AG148" t="s">
        <v>159</v>
      </c>
    </row>
    <row r="149" spans="1:60" outlineLevel="1" x14ac:dyDescent="0.2">
      <c r="A149" s="171">
        <v>56</v>
      </c>
      <c r="B149" s="172" t="s">
        <v>363</v>
      </c>
      <c r="C149" s="180" t="s">
        <v>364</v>
      </c>
      <c r="D149" s="173" t="s">
        <v>173</v>
      </c>
      <c r="E149" s="174">
        <v>34</v>
      </c>
      <c r="F149" s="175"/>
      <c r="G149" s="176">
        <f>ROUND(E149*F149,2)</f>
        <v>0</v>
      </c>
      <c r="H149" s="175"/>
      <c r="I149" s="176">
        <f>ROUND(E149*H149,2)</f>
        <v>0</v>
      </c>
      <c r="J149" s="175"/>
      <c r="K149" s="176">
        <f>ROUND(E149*J149,2)</f>
        <v>0</v>
      </c>
      <c r="L149" s="176">
        <v>21</v>
      </c>
      <c r="M149" s="176">
        <f>G149*(1+L149/100)</f>
        <v>0</v>
      </c>
      <c r="N149" s="176">
        <v>0</v>
      </c>
      <c r="O149" s="176">
        <f>ROUND(E149*N149,2)</f>
        <v>0</v>
      </c>
      <c r="P149" s="176">
        <v>0</v>
      </c>
      <c r="Q149" s="176">
        <f>ROUND(E149*P149,2)</f>
        <v>0</v>
      </c>
      <c r="R149" s="176" t="s">
        <v>277</v>
      </c>
      <c r="S149" s="176" t="s">
        <v>163</v>
      </c>
      <c r="T149" s="177" t="s">
        <v>163</v>
      </c>
      <c r="U149" s="163">
        <v>0.08</v>
      </c>
      <c r="V149" s="163">
        <f>ROUND(E149*U149,2)</f>
        <v>2.72</v>
      </c>
      <c r="W149" s="163"/>
      <c r="X149" s="154"/>
      <c r="Y149" s="154"/>
      <c r="Z149" s="154"/>
      <c r="AA149" s="154"/>
      <c r="AB149" s="154"/>
      <c r="AC149" s="154"/>
      <c r="AD149" s="154"/>
      <c r="AE149" s="154"/>
      <c r="AF149" s="154"/>
      <c r="AG149" s="154" t="s">
        <v>175</v>
      </c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61"/>
      <c r="B150" s="162"/>
      <c r="C150" s="195" t="s">
        <v>365</v>
      </c>
      <c r="D150" s="184"/>
      <c r="E150" s="185">
        <v>34</v>
      </c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54"/>
      <c r="Y150" s="154"/>
      <c r="Z150" s="154"/>
      <c r="AA150" s="154"/>
      <c r="AB150" s="154"/>
      <c r="AC150" s="154"/>
      <c r="AD150" s="154"/>
      <c r="AE150" s="154"/>
      <c r="AF150" s="154"/>
      <c r="AG150" s="154" t="s">
        <v>179</v>
      </c>
      <c r="AH150" s="154">
        <v>0</v>
      </c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ht="22.5" outlineLevel="1" x14ac:dyDescent="0.2">
      <c r="A151" s="171">
        <v>57</v>
      </c>
      <c r="B151" s="172" t="s">
        <v>366</v>
      </c>
      <c r="C151" s="180" t="s">
        <v>367</v>
      </c>
      <c r="D151" s="173" t="s">
        <v>173</v>
      </c>
      <c r="E151" s="174">
        <v>17</v>
      </c>
      <c r="F151" s="175"/>
      <c r="G151" s="176">
        <f>ROUND(E151*F151,2)</f>
        <v>0</v>
      </c>
      <c r="H151" s="175"/>
      <c r="I151" s="176">
        <f>ROUND(E151*H151,2)</f>
        <v>0</v>
      </c>
      <c r="J151" s="175"/>
      <c r="K151" s="176">
        <f>ROUND(E151*J151,2)</f>
        <v>0</v>
      </c>
      <c r="L151" s="176">
        <v>21</v>
      </c>
      <c r="M151" s="176">
        <f>G151*(1+L151/100)</f>
        <v>0</v>
      </c>
      <c r="N151" s="176">
        <v>1.0000000000000001E-5</v>
      </c>
      <c r="O151" s="176">
        <f>ROUND(E151*N151,2)</f>
        <v>0</v>
      </c>
      <c r="P151" s="176">
        <v>0</v>
      </c>
      <c r="Q151" s="176">
        <f>ROUND(E151*P151,2)</f>
        <v>0</v>
      </c>
      <c r="R151" s="176" t="s">
        <v>277</v>
      </c>
      <c r="S151" s="176" t="s">
        <v>163</v>
      </c>
      <c r="T151" s="177" t="s">
        <v>163</v>
      </c>
      <c r="U151" s="163">
        <v>7.0000000000000007E-2</v>
      </c>
      <c r="V151" s="163">
        <f>ROUND(E151*U151,2)</f>
        <v>1.19</v>
      </c>
      <c r="W151" s="163"/>
      <c r="X151" s="154"/>
      <c r="Y151" s="154"/>
      <c r="Z151" s="154"/>
      <c r="AA151" s="154"/>
      <c r="AB151" s="154"/>
      <c r="AC151" s="154"/>
      <c r="AD151" s="154"/>
      <c r="AE151" s="154"/>
      <c r="AF151" s="154"/>
      <c r="AG151" s="154" t="s">
        <v>175</v>
      </c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61"/>
      <c r="B152" s="162"/>
      <c r="C152" s="195" t="s">
        <v>225</v>
      </c>
      <c r="D152" s="184"/>
      <c r="E152" s="185">
        <v>17</v>
      </c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54"/>
      <c r="Y152" s="154"/>
      <c r="Z152" s="154"/>
      <c r="AA152" s="154"/>
      <c r="AB152" s="154"/>
      <c r="AC152" s="154"/>
      <c r="AD152" s="154"/>
      <c r="AE152" s="154"/>
      <c r="AF152" s="154"/>
      <c r="AG152" s="154" t="s">
        <v>179</v>
      </c>
      <c r="AH152" s="154">
        <v>0</v>
      </c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ht="22.5" outlineLevel="1" x14ac:dyDescent="0.2">
      <c r="A153" s="171">
        <v>58</v>
      </c>
      <c r="B153" s="172" t="s">
        <v>368</v>
      </c>
      <c r="C153" s="180" t="s">
        <v>369</v>
      </c>
      <c r="D153" s="173" t="s">
        <v>354</v>
      </c>
      <c r="E153" s="174">
        <v>22.5</v>
      </c>
      <c r="F153" s="175"/>
      <c r="G153" s="176">
        <f>ROUND(E153*F153,2)</f>
        <v>0</v>
      </c>
      <c r="H153" s="175"/>
      <c r="I153" s="176">
        <f>ROUND(E153*H153,2)</f>
        <v>0</v>
      </c>
      <c r="J153" s="175"/>
      <c r="K153" s="176">
        <f>ROUND(E153*J153,2)</f>
        <v>0</v>
      </c>
      <c r="L153" s="176">
        <v>21</v>
      </c>
      <c r="M153" s="176">
        <f>G153*(1+L153/100)</f>
        <v>0</v>
      </c>
      <c r="N153" s="176">
        <v>0</v>
      </c>
      <c r="O153" s="176">
        <f>ROUND(E153*N153,2)</f>
        <v>0</v>
      </c>
      <c r="P153" s="176">
        <v>0</v>
      </c>
      <c r="Q153" s="176">
        <f>ROUND(E153*P153,2)</f>
        <v>0</v>
      </c>
      <c r="R153" s="176" t="s">
        <v>277</v>
      </c>
      <c r="S153" s="176" t="s">
        <v>163</v>
      </c>
      <c r="T153" s="177" t="s">
        <v>163</v>
      </c>
      <c r="U153" s="163">
        <v>0.05</v>
      </c>
      <c r="V153" s="163">
        <f>ROUND(E153*U153,2)</f>
        <v>1.1299999999999999</v>
      </c>
      <c r="W153" s="163"/>
      <c r="X153" s="154"/>
      <c r="Y153" s="154"/>
      <c r="Z153" s="154"/>
      <c r="AA153" s="154"/>
      <c r="AB153" s="154"/>
      <c r="AC153" s="154"/>
      <c r="AD153" s="154"/>
      <c r="AE153" s="154"/>
      <c r="AF153" s="154"/>
      <c r="AG153" s="154" t="s">
        <v>175</v>
      </c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61"/>
      <c r="B154" s="162"/>
      <c r="C154" s="195" t="s">
        <v>370</v>
      </c>
      <c r="D154" s="184"/>
      <c r="E154" s="185">
        <v>22.5</v>
      </c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54"/>
      <c r="Y154" s="154"/>
      <c r="Z154" s="154"/>
      <c r="AA154" s="154"/>
      <c r="AB154" s="154"/>
      <c r="AC154" s="154"/>
      <c r="AD154" s="154"/>
      <c r="AE154" s="154"/>
      <c r="AF154" s="154"/>
      <c r="AG154" s="154" t="s">
        <v>179</v>
      </c>
      <c r="AH154" s="154">
        <v>0</v>
      </c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ht="22.5" outlineLevel="1" x14ac:dyDescent="0.2">
      <c r="A155" s="171">
        <v>59</v>
      </c>
      <c r="B155" s="172" t="s">
        <v>371</v>
      </c>
      <c r="C155" s="180" t="s">
        <v>372</v>
      </c>
      <c r="D155" s="173" t="s">
        <v>173</v>
      </c>
      <c r="E155" s="174">
        <v>17.34</v>
      </c>
      <c r="F155" s="175"/>
      <c r="G155" s="176">
        <f>ROUND(E155*F155,2)</f>
        <v>0</v>
      </c>
      <c r="H155" s="175"/>
      <c r="I155" s="176">
        <f>ROUND(E155*H155,2)</f>
        <v>0</v>
      </c>
      <c r="J155" s="175"/>
      <c r="K155" s="176">
        <f>ROUND(E155*J155,2)</f>
        <v>0</v>
      </c>
      <c r="L155" s="176">
        <v>21</v>
      </c>
      <c r="M155" s="176">
        <f>G155*(1+L155/100)</f>
        <v>0</v>
      </c>
      <c r="N155" s="176">
        <v>1.7000000000000001E-4</v>
      </c>
      <c r="O155" s="176">
        <f>ROUND(E155*N155,2)</f>
        <v>0</v>
      </c>
      <c r="P155" s="176">
        <v>0</v>
      </c>
      <c r="Q155" s="176">
        <f>ROUND(E155*P155,2)</f>
        <v>0</v>
      </c>
      <c r="R155" s="176" t="s">
        <v>373</v>
      </c>
      <c r="S155" s="176" t="s">
        <v>163</v>
      </c>
      <c r="T155" s="177" t="s">
        <v>163</v>
      </c>
      <c r="U155" s="163">
        <v>0</v>
      </c>
      <c r="V155" s="163">
        <f>ROUND(E155*U155,2)</f>
        <v>0</v>
      </c>
      <c r="W155" s="163"/>
      <c r="X155" s="154"/>
      <c r="Y155" s="154"/>
      <c r="Z155" s="154"/>
      <c r="AA155" s="154"/>
      <c r="AB155" s="154"/>
      <c r="AC155" s="154"/>
      <c r="AD155" s="154"/>
      <c r="AE155" s="154"/>
      <c r="AF155" s="154"/>
      <c r="AG155" s="154" t="s">
        <v>197</v>
      </c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outlineLevel="1" x14ac:dyDescent="0.2">
      <c r="A156" s="161"/>
      <c r="B156" s="162"/>
      <c r="C156" s="195" t="s">
        <v>374</v>
      </c>
      <c r="D156" s="184"/>
      <c r="E156" s="185">
        <v>17.34</v>
      </c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54"/>
      <c r="Y156" s="154"/>
      <c r="Z156" s="154"/>
      <c r="AA156" s="154"/>
      <c r="AB156" s="154"/>
      <c r="AC156" s="154"/>
      <c r="AD156" s="154"/>
      <c r="AE156" s="154"/>
      <c r="AF156" s="154"/>
      <c r="AG156" s="154" t="s">
        <v>179</v>
      </c>
      <c r="AH156" s="154">
        <v>0</v>
      </c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ht="33.75" outlineLevel="1" x14ac:dyDescent="0.2">
      <c r="A157" s="171">
        <v>60</v>
      </c>
      <c r="B157" s="172" t="s">
        <v>375</v>
      </c>
      <c r="C157" s="180" t="s">
        <v>376</v>
      </c>
      <c r="D157" s="173" t="s">
        <v>200</v>
      </c>
      <c r="E157" s="174">
        <v>1.3872</v>
      </c>
      <c r="F157" s="175"/>
      <c r="G157" s="176">
        <f>ROUND(E157*F157,2)</f>
        <v>0</v>
      </c>
      <c r="H157" s="175"/>
      <c r="I157" s="176">
        <f>ROUND(E157*H157,2)</f>
        <v>0</v>
      </c>
      <c r="J157" s="175"/>
      <c r="K157" s="176">
        <f>ROUND(E157*J157,2)</f>
        <v>0</v>
      </c>
      <c r="L157" s="176">
        <v>21</v>
      </c>
      <c r="M157" s="176">
        <f>G157*(1+L157/100)</f>
        <v>0</v>
      </c>
      <c r="N157" s="176">
        <v>3.3000000000000002E-2</v>
      </c>
      <c r="O157" s="176">
        <f>ROUND(E157*N157,2)</f>
        <v>0.05</v>
      </c>
      <c r="P157" s="176">
        <v>0</v>
      </c>
      <c r="Q157" s="176">
        <f>ROUND(E157*P157,2)</f>
        <v>0</v>
      </c>
      <c r="R157" s="176" t="s">
        <v>373</v>
      </c>
      <c r="S157" s="176" t="s">
        <v>163</v>
      </c>
      <c r="T157" s="177" t="s">
        <v>163</v>
      </c>
      <c r="U157" s="163">
        <v>0</v>
      </c>
      <c r="V157" s="163">
        <f>ROUND(E157*U157,2)</f>
        <v>0</v>
      </c>
      <c r="W157" s="163"/>
      <c r="X157" s="154"/>
      <c r="Y157" s="154"/>
      <c r="Z157" s="154"/>
      <c r="AA157" s="154"/>
      <c r="AB157" s="154"/>
      <c r="AC157" s="154"/>
      <c r="AD157" s="154"/>
      <c r="AE157" s="154"/>
      <c r="AF157" s="154"/>
      <c r="AG157" s="154" t="s">
        <v>197</v>
      </c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 x14ac:dyDescent="0.2">
      <c r="A158" s="161"/>
      <c r="B158" s="162"/>
      <c r="C158" s="252" t="s">
        <v>377</v>
      </c>
      <c r="D158" s="253"/>
      <c r="E158" s="253"/>
      <c r="F158" s="253"/>
      <c r="G158" s="25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154" t="s">
        <v>167</v>
      </c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">
      <c r="A159" s="161"/>
      <c r="B159" s="162"/>
      <c r="C159" s="195" t="s">
        <v>378</v>
      </c>
      <c r="D159" s="184"/>
      <c r="E159" s="185">
        <v>1.3872</v>
      </c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 t="s">
        <v>179</v>
      </c>
      <c r="AH159" s="154">
        <v>0</v>
      </c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">
      <c r="A160" s="171">
        <v>61</v>
      </c>
      <c r="B160" s="172" t="s">
        <v>379</v>
      </c>
      <c r="C160" s="180" t="s">
        <v>380</v>
      </c>
      <c r="D160" s="173" t="s">
        <v>209</v>
      </c>
      <c r="E160" s="174">
        <v>4.8899999999999999E-2</v>
      </c>
      <c r="F160" s="175"/>
      <c r="G160" s="176">
        <f>ROUND(E160*F160,2)</f>
        <v>0</v>
      </c>
      <c r="H160" s="175"/>
      <c r="I160" s="176">
        <f>ROUND(E160*H160,2)</f>
        <v>0</v>
      </c>
      <c r="J160" s="175"/>
      <c r="K160" s="176">
        <f>ROUND(E160*J160,2)</f>
        <v>0</v>
      </c>
      <c r="L160" s="176">
        <v>21</v>
      </c>
      <c r="M160" s="176">
        <f>G160*(1+L160/100)</f>
        <v>0</v>
      </c>
      <c r="N160" s="176">
        <v>0</v>
      </c>
      <c r="O160" s="176">
        <f>ROUND(E160*N160,2)</f>
        <v>0</v>
      </c>
      <c r="P160" s="176">
        <v>0</v>
      </c>
      <c r="Q160" s="176">
        <f>ROUND(E160*P160,2)</f>
        <v>0</v>
      </c>
      <c r="R160" s="176" t="s">
        <v>277</v>
      </c>
      <c r="S160" s="176" t="s">
        <v>163</v>
      </c>
      <c r="T160" s="177" t="s">
        <v>163</v>
      </c>
      <c r="U160" s="163">
        <v>1.74</v>
      </c>
      <c r="V160" s="163">
        <f>ROUND(E160*U160,2)</f>
        <v>0.09</v>
      </c>
      <c r="W160" s="163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 t="s">
        <v>340</v>
      </c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61"/>
      <c r="B161" s="162"/>
      <c r="C161" s="255" t="s">
        <v>381</v>
      </c>
      <c r="D161" s="256"/>
      <c r="E161" s="256"/>
      <c r="F161" s="256"/>
      <c r="G161" s="256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 t="s">
        <v>177</v>
      </c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 x14ac:dyDescent="0.2">
      <c r="A162" s="161"/>
      <c r="B162" s="162"/>
      <c r="C162" s="195" t="s">
        <v>342</v>
      </c>
      <c r="D162" s="184"/>
      <c r="E162" s="185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 t="s">
        <v>179</v>
      </c>
      <c r="AH162" s="154">
        <v>0</v>
      </c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61"/>
      <c r="B163" s="162"/>
      <c r="C163" s="195" t="s">
        <v>382</v>
      </c>
      <c r="D163" s="184"/>
      <c r="E163" s="185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 t="s">
        <v>179</v>
      </c>
      <c r="AH163" s="154">
        <v>0</v>
      </c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61"/>
      <c r="B164" s="162"/>
      <c r="C164" s="195" t="s">
        <v>383</v>
      </c>
      <c r="D164" s="184"/>
      <c r="E164" s="185">
        <v>4.8899999999999999E-2</v>
      </c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 t="s">
        <v>179</v>
      </c>
      <c r="AH164" s="154">
        <v>0</v>
      </c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x14ac:dyDescent="0.2">
      <c r="A165" s="165" t="s">
        <v>158</v>
      </c>
      <c r="B165" s="166" t="s">
        <v>85</v>
      </c>
      <c r="C165" s="179" t="s">
        <v>86</v>
      </c>
      <c r="D165" s="167"/>
      <c r="E165" s="168"/>
      <c r="F165" s="169"/>
      <c r="G165" s="169">
        <f>SUMIF(AG166:AG166,"&lt;&gt;NOR",G166:G166)</f>
        <v>0</v>
      </c>
      <c r="H165" s="169"/>
      <c r="I165" s="169">
        <f>SUM(I166:I166)</f>
        <v>0</v>
      </c>
      <c r="J165" s="169"/>
      <c r="K165" s="169">
        <f>SUM(K166:K166)</f>
        <v>0</v>
      </c>
      <c r="L165" s="169"/>
      <c r="M165" s="169">
        <f>SUM(M166:M166)</f>
        <v>0</v>
      </c>
      <c r="N165" s="169"/>
      <c r="O165" s="169">
        <f>SUM(O166:O166)</f>
        <v>0</v>
      </c>
      <c r="P165" s="169"/>
      <c r="Q165" s="169">
        <f>SUM(Q166:Q166)</f>
        <v>0</v>
      </c>
      <c r="R165" s="169"/>
      <c r="S165" s="169"/>
      <c r="T165" s="170"/>
      <c r="U165" s="164"/>
      <c r="V165" s="164">
        <f>SUM(V166:V166)</f>
        <v>0</v>
      </c>
      <c r="W165" s="164"/>
      <c r="AG165" t="s">
        <v>159</v>
      </c>
    </row>
    <row r="166" spans="1:60" outlineLevel="1" x14ac:dyDescent="0.2">
      <c r="A166" s="188">
        <v>62</v>
      </c>
      <c r="B166" s="189" t="s">
        <v>85</v>
      </c>
      <c r="C166" s="196" t="s">
        <v>384</v>
      </c>
      <c r="D166" s="190" t="s">
        <v>240</v>
      </c>
      <c r="E166" s="191">
        <v>1</v>
      </c>
      <c r="F166" s="192"/>
      <c r="G166" s="193">
        <f>ROUND(E166*F166,2)</f>
        <v>0</v>
      </c>
      <c r="H166" s="192"/>
      <c r="I166" s="193">
        <f>ROUND(E166*H166,2)</f>
        <v>0</v>
      </c>
      <c r="J166" s="192"/>
      <c r="K166" s="193">
        <f>ROUND(E166*J166,2)</f>
        <v>0</v>
      </c>
      <c r="L166" s="193">
        <v>21</v>
      </c>
      <c r="M166" s="193">
        <f>G166*(1+L166/100)</f>
        <v>0</v>
      </c>
      <c r="N166" s="193">
        <v>0</v>
      </c>
      <c r="O166" s="193">
        <f>ROUND(E166*N166,2)</f>
        <v>0</v>
      </c>
      <c r="P166" s="193">
        <v>0</v>
      </c>
      <c r="Q166" s="193">
        <f>ROUND(E166*P166,2)</f>
        <v>0</v>
      </c>
      <c r="R166" s="193"/>
      <c r="S166" s="193" t="s">
        <v>193</v>
      </c>
      <c r="T166" s="194" t="s">
        <v>164</v>
      </c>
      <c r="U166" s="163">
        <v>0</v>
      </c>
      <c r="V166" s="163">
        <f>ROUND(E166*U166,2)</f>
        <v>0</v>
      </c>
      <c r="W166" s="163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 t="s">
        <v>175</v>
      </c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x14ac:dyDescent="0.2">
      <c r="A167" s="165" t="s">
        <v>158</v>
      </c>
      <c r="B167" s="166" t="s">
        <v>87</v>
      </c>
      <c r="C167" s="179" t="s">
        <v>88</v>
      </c>
      <c r="D167" s="167"/>
      <c r="E167" s="168"/>
      <c r="F167" s="169"/>
      <c r="G167" s="169">
        <f>SUMIF(AG168:AG168,"&lt;&gt;NOR",G168:G168)</f>
        <v>0</v>
      </c>
      <c r="H167" s="169"/>
      <c r="I167" s="169">
        <f>SUM(I168:I168)</f>
        <v>0</v>
      </c>
      <c r="J167" s="169"/>
      <c r="K167" s="169">
        <f>SUM(K168:K168)</f>
        <v>0</v>
      </c>
      <c r="L167" s="169"/>
      <c r="M167" s="169">
        <f>SUM(M168:M168)</f>
        <v>0</v>
      </c>
      <c r="N167" s="169"/>
      <c r="O167" s="169">
        <f>SUM(O168:O168)</f>
        <v>0</v>
      </c>
      <c r="P167" s="169"/>
      <c r="Q167" s="169">
        <f>SUM(Q168:Q168)</f>
        <v>0</v>
      </c>
      <c r="R167" s="169"/>
      <c r="S167" s="169"/>
      <c r="T167" s="170"/>
      <c r="U167" s="164"/>
      <c r="V167" s="164">
        <f>SUM(V168:V168)</f>
        <v>0</v>
      </c>
      <c r="W167" s="164"/>
      <c r="AG167" t="s">
        <v>159</v>
      </c>
    </row>
    <row r="168" spans="1:60" outlineLevel="1" x14ac:dyDescent="0.2">
      <c r="A168" s="188">
        <v>63</v>
      </c>
      <c r="B168" s="189" t="s">
        <v>87</v>
      </c>
      <c r="C168" s="196" t="s">
        <v>385</v>
      </c>
      <c r="D168" s="190" t="s">
        <v>240</v>
      </c>
      <c r="E168" s="191">
        <v>1</v>
      </c>
      <c r="F168" s="192"/>
      <c r="G168" s="193">
        <f>ROUND(E168*F168,2)</f>
        <v>0</v>
      </c>
      <c r="H168" s="192"/>
      <c r="I168" s="193">
        <f>ROUND(E168*H168,2)</f>
        <v>0</v>
      </c>
      <c r="J168" s="192"/>
      <c r="K168" s="193">
        <f>ROUND(E168*J168,2)</f>
        <v>0</v>
      </c>
      <c r="L168" s="193">
        <v>21</v>
      </c>
      <c r="M168" s="193">
        <f>G168*(1+L168/100)</f>
        <v>0</v>
      </c>
      <c r="N168" s="193">
        <v>0</v>
      </c>
      <c r="O168" s="193">
        <f>ROUND(E168*N168,2)</f>
        <v>0</v>
      </c>
      <c r="P168" s="193">
        <v>0</v>
      </c>
      <c r="Q168" s="193">
        <f>ROUND(E168*P168,2)</f>
        <v>0</v>
      </c>
      <c r="R168" s="193"/>
      <c r="S168" s="193" t="s">
        <v>193</v>
      </c>
      <c r="T168" s="194" t="s">
        <v>164</v>
      </c>
      <c r="U168" s="163">
        <v>0</v>
      </c>
      <c r="V168" s="163">
        <f>ROUND(E168*U168,2)</f>
        <v>0</v>
      </c>
      <c r="W168" s="163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 t="s">
        <v>175</v>
      </c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x14ac:dyDescent="0.2">
      <c r="A169" s="165" t="s">
        <v>158</v>
      </c>
      <c r="B169" s="166" t="s">
        <v>89</v>
      </c>
      <c r="C169" s="179" t="s">
        <v>90</v>
      </c>
      <c r="D169" s="167"/>
      <c r="E169" s="168"/>
      <c r="F169" s="169"/>
      <c r="G169" s="169">
        <f>SUMIF(AG170:AG173,"&lt;&gt;NOR",G170:G173)</f>
        <v>0</v>
      </c>
      <c r="H169" s="169"/>
      <c r="I169" s="169">
        <f>SUM(I170:I173)</f>
        <v>0</v>
      </c>
      <c r="J169" s="169"/>
      <c r="K169" s="169">
        <f>SUM(K170:K173)</f>
        <v>0</v>
      </c>
      <c r="L169" s="169"/>
      <c r="M169" s="169">
        <f>SUM(M170:M173)</f>
        <v>0</v>
      </c>
      <c r="N169" s="169"/>
      <c r="O169" s="169">
        <f>SUM(O170:O173)</f>
        <v>0</v>
      </c>
      <c r="P169" s="169"/>
      <c r="Q169" s="169">
        <f>SUM(Q170:Q173)</f>
        <v>0</v>
      </c>
      <c r="R169" s="169"/>
      <c r="S169" s="169"/>
      <c r="T169" s="170"/>
      <c r="U169" s="164"/>
      <c r="V169" s="164">
        <f>SUM(V170:V173)</f>
        <v>0</v>
      </c>
      <c r="W169" s="164"/>
      <c r="AG169" t="s">
        <v>159</v>
      </c>
    </row>
    <row r="170" spans="1:60" ht="22.5" outlineLevel="1" x14ac:dyDescent="0.2">
      <c r="A170" s="171">
        <v>64</v>
      </c>
      <c r="B170" s="172" t="s">
        <v>386</v>
      </c>
      <c r="C170" s="180" t="s">
        <v>387</v>
      </c>
      <c r="D170" s="173"/>
      <c r="E170" s="174">
        <v>0</v>
      </c>
      <c r="F170" s="175"/>
      <c r="G170" s="176">
        <f>ROUND(E170*F170,2)</f>
        <v>0</v>
      </c>
      <c r="H170" s="175"/>
      <c r="I170" s="176">
        <f>ROUND(E170*H170,2)</f>
        <v>0</v>
      </c>
      <c r="J170" s="175"/>
      <c r="K170" s="176">
        <f>ROUND(E170*J170,2)</f>
        <v>0</v>
      </c>
      <c r="L170" s="176">
        <v>21</v>
      </c>
      <c r="M170" s="176">
        <f>G170*(1+L170/100)</f>
        <v>0</v>
      </c>
      <c r="N170" s="176">
        <v>0</v>
      </c>
      <c r="O170" s="176">
        <f>ROUND(E170*N170,2)</f>
        <v>0</v>
      </c>
      <c r="P170" s="176">
        <v>0</v>
      </c>
      <c r="Q170" s="176">
        <f>ROUND(E170*P170,2)</f>
        <v>0</v>
      </c>
      <c r="R170" s="176"/>
      <c r="S170" s="176" t="s">
        <v>193</v>
      </c>
      <c r="T170" s="177" t="s">
        <v>164</v>
      </c>
      <c r="U170" s="163">
        <v>0</v>
      </c>
      <c r="V170" s="163">
        <f>ROUND(E170*U170,2)</f>
        <v>0</v>
      </c>
      <c r="W170" s="163"/>
      <c r="X170" s="154"/>
      <c r="Y170" s="154"/>
      <c r="Z170" s="154"/>
      <c r="AA170" s="154"/>
      <c r="AB170" s="154"/>
      <c r="AC170" s="154"/>
      <c r="AD170" s="154"/>
      <c r="AE170" s="154"/>
      <c r="AF170" s="154"/>
      <c r="AG170" s="154" t="s">
        <v>313</v>
      </c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 x14ac:dyDescent="0.2">
      <c r="A171" s="161"/>
      <c r="B171" s="162"/>
      <c r="C171" s="252" t="s">
        <v>388</v>
      </c>
      <c r="D171" s="253"/>
      <c r="E171" s="253"/>
      <c r="F171" s="253"/>
      <c r="G171" s="25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54"/>
      <c r="Y171" s="154"/>
      <c r="Z171" s="154"/>
      <c r="AA171" s="154"/>
      <c r="AB171" s="154"/>
      <c r="AC171" s="154"/>
      <c r="AD171" s="154"/>
      <c r="AE171" s="154"/>
      <c r="AF171" s="154"/>
      <c r="AG171" s="154" t="s">
        <v>167</v>
      </c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outlineLevel="1" x14ac:dyDescent="0.2">
      <c r="A172" s="188">
        <v>65</v>
      </c>
      <c r="B172" s="189" t="s">
        <v>389</v>
      </c>
      <c r="C172" s="196" t="s">
        <v>390</v>
      </c>
      <c r="D172" s="190" t="s">
        <v>237</v>
      </c>
      <c r="E172" s="191">
        <v>1</v>
      </c>
      <c r="F172" s="192"/>
      <c r="G172" s="193">
        <f>ROUND(E172*F172,2)</f>
        <v>0</v>
      </c>
      <c r="H172" s="192"/>
      <c r="I172" s="193">
        <f>ROUND(E172*H172,2)</f>
        <v>0</v>
      </c>
      <c r="J172" s="192"/>
      <c r="K172" s="193">
        <f>ROUND(E172*J172,2)</f>
        <v>0</v>
      </c>
      <c r="L172" s="193">
        <v>21</v>
      </c>
      <c r="M172" s="193">
        <f>G172*(1+L172/100)</f>
        <v>0</v>
      </c>
      <c r="N172" s="193">
        <v>0</v>
      </c>
      <c r="O172" s="193">
        <f>ROUND(E172*N172,2)</f>
        <v>0</v>
      </c>
      <c r="P172" s="193">
        <v>0</v>
      </c>
      <c r="Q172" s="193">
        <f>ROUND(E172*P172,2)</f>
        <v>0</v>
      </c>
      <c r="R172" s="193"/>
      <c r="S172" s="193" t="s">
        <v>193</v>
      </c>
      <c r="T172" s="194" t="s">
        <v>164</v>
      </c>
      <c r="U172" s="163">
        <v>0</v>
      </c>
      <c r="V172" s="163">
        <f>ROUND(E172*U172,2)</f>
        <v>0</v>
      </c>
      <c r="W172" s="163"/>
      <c r="X172" s="154"/>
      <c r="Y172" s="154"/>
      <c r="Z172" s="154"/>
      <c r="AA172" s="154"/>
      <c r="AB172" s="154"/>
      <c r="AC172" s="154"/>
      <c r="AD172" s="154"/>
      <c r="AE172" s="154"/>
      <c r="AF172" s="154"/>
      <c r="AG172" s="154" t="s">
        <v>313</v>
      </c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outlineLevel="1" x14ac:dyDescent="0.2">
      <c r="A173" s="188">
        <v>66</v>
      </c>
      <c r="B173" s="189" t="s">
        <v>391</v>
      </c>
      <c r="C173" s="196" t="s">
        <v>392</v>
      </c>
      <c r="D173" s="190" t="s">
        <v>237</v>
      </c>
      <c r="E173" s="191">
        <v>1</v>
      </c>
      <c r="F173" s="192"/>
      <c r="G173" s="193">
        <f>ROUND(E173*F173,2)</f>
        <v>0</v>
      </c>
      <c r="H173" s="192"/>
      <c r="I173" s="193">
        <f>ROUND(E173*H173,2)</f>
        <v>0</v>
      </c>
      <c r="J173" s="192"/>
      <c r="K173" s="193">
        <f>ROUND(E173*J173,2)</f>
        <v>0</v>
      </c>
      <c r="L173" s="193">
        <v>21</v>
      </c>
      <c r="M173" s="193">
        <f>G173*(1+L173/100)</f>
        <v>0</v>
      </c>
      <c r="N173" s="193">
        <v>0</v>
      </c>
      <c r="O173" s="193">
        <f>ROUND(E173*N173,2)</f>
        <v>0</v>
      </c>
      <c r="P173" s="193">
        <v>0</v>
      </c>
      <c r="Q173" s="193">
        <f>ROUND(E173*P173,2)</f>
        <v>0</v>
      </c>
      <c r="R173" s="193"/>
      <c r="S173" s="193" t="s">
        <v>193</v>
      </c>
      <c r="T173" s="194" t="s">
        <v>164</v>
      </c>
      <c r="U173" s="163">
        <v>0</v>
      </c>
      <c r="V173" s="163">
        <f>ROUND(E173*U173,2)</f>
        <v>0</v>
      </c>
      <c r="W173" s="163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 t="s">
        <v>313</v>
      </c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x14ac:dyDescent="0.2">
      <c r="A174" s="165" t="s">
        <v>158</v>
      </c>
      <c r="B174" s="166" t="s">
        <v>91</v>
      </c>
      <c r="C174" s="179" t="s">
        <v>92</v>
      </c>
      <c r="D174" s="167"/>
      <c r="E174" s="168"/>
      <c r="F174" s="169"/>
      <c r="G174" s="169">
        <f>SUMIF(AG175:AG177,"&lt;&gt;NOR",G175:G177)</f>
        <v>0</v>
      </c>
      <c r="H174" s="169"/>
      <c r="I174" s="169">
        <f>SUM(I175:I177)</f>
        <v>0</v>
      </c>
      <c r="J174" s="169"/>
      <c r="K174" s="169">
        <f>SUM(K175:K177)</f>
        <v>0</v>
      </c>
      <c r="L174" s="169"/>
      <c r="M174" s="169">
        <f>SUM(M175:M177)</f>
        <v>0</v>
      </c>
      <c r="N174" s="169"/>
      <c r="O174" s="169">
        <f>SUM(O175:O177)</f>
        <v>0</v>
      </c>
      <c r="P174" s="169"/>
      <c r="Q174" s="169">
        <f>SUM(Q175:Q177)</f>
        <v>0</v>
      </c>
      <c r="R174" s="169"/>
      <c r="S174" s="169"/>
      <c r="T174" s="170"/>
      <c r="U174" s="164"/>
      <c r="V174" s="164">
        <f>SUM(V175:V177)</f>
        <v>0</v>
      </c>
      <c r="W174" s="164"/>
      <c r="AG174" t="s">
        <v>159</v>
      </c>
    </row>
    <row r="175" spans="1:60" ht="22.5" outlineLevel="1" x14ac:dyDescent="0.2">
      <c r="A175" s="171">
        <v>67</v>
      </c>
      <c r="B175" s="172" t="s">
        <v>386</v>
      </c>
      <c r="C175" s="180" t="s">
        <v>387</v>
      </c>
      <c r="D175" s="173"/>
      <c r="E175" s="174">
        <v>0</v>
      </c>
      <c r="F175" s="175"/>
      <c r="G175" s="176">
        <f>ROUND(E175*F175,2)</f>
        <v>0</v>
      </c>
      <c r="H175" s="175"/>
      <c r="I175" s="176">
        <f>ROUND(E175*H175,2)</f>
        <v>0</v>
      </c>
      <c r="J175" s="175"/>
      <c r="K175" s="176">
        <f>ROUND(E175*J175,2)</f>
        <v>0</v>
      </c>
      <c r="L175" s="176">
        <v>21</v>
      </c>
      <c r="M175" s="176">
        <f>G175*(1+L175/100)</f>
        <v>0</v>
      </c>
      <c r="N175" s="176">
        <v>0</v>
      </c>
      <c r="O175" s="176">
        <f>ROUND(E175*N175,2)</f>
        <v>0</v>
      </c>
      <c r="P175" s="176">
        <v>0</v>
      </c>
      <c r="Q175" s="176">
        <f>ROUND(E175*P175,2)</f>
        <v>0</v>
      </c>
      <c r="R175" s="176"/>
      <c r="S175" s="176" t="s">
        <v>193</v>
      </c>
      <c r="T175" s="177" t="s">
        <v>164</v>
      </c>
      <c r="U175" s="163">
        <v>0</v>
      </c>
      <c r="V175" s="163">
        <f>ROUND(E175*U175,2)</f>
        <v>0</v>
      </c>
      <c r="W175" s="163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 t="s">
        <v>313</v>
      </c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outlineLevel="1" x14ac:dyDescent="0.2">
      <c r="A176" s="161"/>
      <c r="B176" s="162"/>
      <c r="C176" s="252" t="s">
        <v>388</v>
      </c>
      <c r="D176" s="253"/>
      <c r="E176" s="253"/>
      <c r="F176" s="253"/>
      <c r="G176" s="25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54"/>
      <c r="Y176" s="154"/>
      <c r="Z176" s="154"/>
      <c r="AA176" s="154"/>
      <c r="AB176" s="154"/>
      <c r="AC176" s="154"/>
      <c r="AD176" s="154"/>
      <c r="AE176" s="154"/>
      <c r="AF176" s="154"/>
      <c r="AG176" s="154" t="s">
        <v>167</v>
      </c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 x14ac:dyDescent="0.2">
      <c r="A177" s="188">
        <v>68</v>
      </c>
      <c r="B177" s="189" t="s">
        <v>393</v>
      </c>
      <c r="C177" s="196" t="s">
        <v>394</v>
      </c>
      <c r="D177" s="190" t="s">
        <v>237</v>
      </c>
      <c r="E177" s="191">
        <v>1</v>
      </c>
      <c r="F177" s="192"/>
      <c r="G177" s="193">
        <f>ROUND(E177*F177,2)</f>
        <v>0</v>
      </c>
      <c r="H177" s="192"/>
      <c r="I177" s="193">
        <f>ROUND(E177*H177,2)</f>
        <v>0</v>
      </c>
      <c r="J177" s="192"/>
      <c r="K177" s="193">
        <f>ROUND(E177*J177,2)</f>
        <v>0</v>
      </c>
      <c r="L177" s="193">
        <v>21</v>
      </c>
      <c r="M177" s="193">
        <f>G177*(1+L177/100)</f>
        <v>0</v>
      </c>
      <c r="N177" s="193">
        <v>0</v>
      </c>
      <c r="O177" s="193">
        <f>ROUND(E177*N177,2)</f>
        <v>0</v>
      </c>
      <c r="P177" s="193">
        <v>0</v>
      </c>
      <c r="Q177" s="193">
        <f>ROUND(E177*P177,2)</f>
        <v>0</v>
      </c>
      <c r="R177" s="193"/>
      <c r="S177" s="193" t="s">
        <v>193</v>
      </c>
      <c r="T177" s="194" t="s">
        <v>164</v>
      </c>
      <c r="U177" s="163">
        <v>0</v>
      </c>
      <c r="V177" s="163">
        <f>ROUND(E177*U177,2)</f>
        <v>0</v>
      </c>
      <c r="W177" s="163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 t="s">
        <v>313</v>
      </c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x14ac:dyDescent="0.2">
      <c r="A178" s="165" t="s">
        <v>158</v>
      </c>
      <c r="B178" s="166" t="s">
        <v>93</v>
      </c>
      <c r="C178" s="179" t="s">
        <v>94</v>
      </c>
      <c r="D178" s="167"/>
      <c r="E178" s="168"/>
      <c r="F178" s="169"/>
      <c r="G178" s="169">
        <f>SUMIF(AG179:AG183,"&lt;&gt;NOR",G179:G183)</f>
        <v>0</v>
      </c>
      <c r="H178" s="169"/>
      <c r="I178" s="169">
        <f>SUM(I179:I183)</f>
        <v>0</v>
      </c>
      <c r="J178" s="169"/>
      <c r="K178" s="169">
        <f>SUM(K179:K183)</f>
        <v>0</v>
      </c>
      <c r="L178" s="169"/>
      <c r="M178" s="169">
        <f>SUM(M179:M183)</f>
        <v>0</v>
      </c>
      <c r="N178" s="169"/>
      <c r="O178" s="169">
        <f>SUM(O179:O183)</f>
        <v>0</v>
      </c>
      <c r="P178" s="169"/>
      <c r="Q178" s="169">
        <f>SUM(Q179:Q183)</f>
        <v>0</v>
      </c>
      <c r="R178" s="169"/>
      <c r="S178" s="169"/>
      <c r="T178" s="170"/>
      <c r="U178" s="164"/>
      <c r="V178" s="164">
        <f>SUM(V179:V183)</f>
        <v>0</v>
      </c>
      <c r="W178" s="164"/>
      <c r="AG178" t="s">
        <v>159</v>
      </c>
    </row>
    <row r="179" spans="1:60" ht="22.5" outlineLevel="1" x14ac:dyDescent="0.2">
      <c r="A179" s="171">
        <v>69</v>
      </c>
      <c r="B179" s="172" t="s">
        <v>395</v>
      </c>
      <c r="C179" s="180" t="s">
        <v>396</v>
      </c>
      <c r="D179" s="173"/>
      <c r="E179" s="174">
        <v>0</v>
      </c>
      <c r="F179" s="175"/>
      <c r="G179" s="176">
        <f>ROUND(E179*F179,2)</f>
        <v>0</v>
      </c>
      <c r="H179" s="175"/>
      <c r="I179" s="176">
        <f>ROUND(E179*H179,2)</f>
        <v>0</v>
      </c>
      <c r="J179" s="175"/>
      <c r="K179" s="176">
        <f>ROUND(E179*J179,2)</f>
        <v>0</v>
      </c>
      <c r="L179" s="176">
        <v>21</v>
      </c>
      <c r="M179" s="176">
        <f>G179*(1+L179/100)</f>
        <v>0</v>
      </c>
      <c r="N179" s="176">
        <v>0</v>
      </c>
      <c r="O179" s="176">
        <f>ROUND(E179*N179,2)</f>
        <v>0</v>
      </c>
      <c r="P179" s="176">
        <v>0</v>
      </c>
      <c r="Q179" s="176">
        <f>ROUND(E179*P179,2)</f>
        <v>0</v>
      </c>
      <c r="R179" s="176"/>
      <c r="S179" s="176" t="s">
        <v>193</v>
      </c>
      <c r="T179" s="177" t="s">
        <v>164</v>
      </c>
      <c r="U179" s="163">
        <v>0</v>
      </c>
      <c r="V179" s="163">
        <f>ROUND(E179*U179,2)</f>
        <v>0</v>
      </c>
      <c r="W179" s="163"/>
      <c r="X179" s="154"/>
      <c r="Y179" s="154"/>
      <c r="Z179" s="154"/>
      <c r="AA179" s="154"/>
      <c r="AB179" s="154"/>
      <c r="AC179" s="154"/>
      <c r="AD179" s="154"/>
      <c r="AE179" s="154"/>
      <c r="AF179" s="154"/>
      <c r="AG179" s="154" t="s">
        <v>313</v>
      </c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 x14ac:dyDescent="0.2">
      <c r="A180" s="161"/>
      <c r="B180" s="162"/>
      <c r="C180" s="252" t="s">
        <v>388</v>
      </c>
      <c r="D180" s="253"/>
      <c r="E180" s="253"/>
      <c r="F180" s="253"/>
      <c r="G180" s="25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54"/>
      <c r="Y180" s="154"/>
      <c r="Z180" s="154"/>
      <c r="AA180" s="154"/>
      <c r="AB180" s="154"/>
      <c r="AC180" s="154"/>
      <c r="AD180" s="154"/>
      <c r="AE180" s="154"/>
      <c r="AF180" s="154"/>
      <c r="AG180" s="154" t="s">
        <v>167</v>
      </c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ht="22.5" outlineLevel="1" x14ac:dyDescent="0.2">
      <c r="A181" s="188">
        <v>70</v>
      </c>
      <c r="B181" s="189" t="s">
        <v>397</v>
      </c>
      <c r="C181" s="196" t="s">
        <v>398</v>
      </c>
      <c r="D181" s="190" t="s">
        <v>173</v>
      </c>
      <c r="E181" s="191">
        <v>7</v>
      </c>
      <c r="F181" s="192"/>
      <c r="G181" s="193">
        <f>ROUND(E181*F181,2)</f>
        <v>0</v>
      </c>
      <c r="H181" s="192"/>
      <c r="I181" s="193">
        <f>ROUND(E181*H181,2)</f>
        <v>0</v>
      </c>
      <c r="J181" s="192"/>
      <c r="K181" s="193">
        <f>ROUND(E181*J181,2)</f>
        <v>0</v>
      </c>
      <c r="L181" s="193">
        <v>21</v>
      </c>
      <c r="M181" s="193">
        <f>G181*(1+L181/100)</f>
        <v>0</v>
      </c>
      <c r="N181" s="193">
        <v>0</v>
      </c>
      <c r="O181" s="193">
        <f>ROUND(E181*N181,2)</f>
        <v>0</v>
      </c>
      <c r="P181" s="193">
        <v>0</v>
      </c>
      <c r="Q181" s="193">
        <f>ROUND(E181*P181,2)</f>
        <v>0</v>
      </c>
      <c r="R181" s="193"/>
      <c r="S181" s="193" t="s">
        <v>193</v>
      </c>
      <c r="T181" s="194" t="s">
        <v>164</v>
      </c>
      <c r="U181" s="163">
        <v>0</v>
      </c>
      <c r="V181" s="163">
        <f>ROUND(E181*U181,2)</f>
        <v>0</v>
      </c>
      <c r="W181" s="163"/>
      <c r="X181" s="154"/>
      <c r="Y181" s="154"/>
      <c r="Z181" s="154"/>
      <c r="AA181" s="154"/>
      <c r="AB181" s="154"/>
      <c r="AC181" s="154"/>
      <c r="AD181" s="154"/>
      <c r="AE181" s="154"/>
      <c r="AF181" s="154"/>
      <c r="AG181" s="154" t="s">
        <v>313</v>
      </c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 x14ac:dyDescent="0.2">
      <c r="A182" s="188">
        <v>71</v>
      </c>
      <c r="B182" s="189" t="s">
        <v>399</v>
      </c>
      <c r="C182" s="196" t="s">
        <v>400</v>
      </c>
      <c r="D182" s="190" t="s">
        <v>237</v>
      </c>
      <c r="E182" s="191">
        <v>5</v>
      </c>
      <c r="F182" s="192"/>
      <c r="G182" s="193">
        <f>ROUND(E182*F182,2)</f>
        <v>0</v>
      </c>
      <c r="H182" s="192"/>
      <c r="I182" s="193">
        <f>ROUND(E182*H182,2)</f>
        <v>0</v>
      </c>
      <c r="J182" s="192"/>
      <c r="K182" s="193">
        <f>ROUND(E182*J182,2)</f>
        <v>0</v>
      </c>
      <c r="L182" s="193">
        <v>21</v>
      </c>
      <c r="M182" s="193">
        <f>G182*(1+L182/100)</f>
        <v>0</v>
      </c>
      <c r="N182" s="193">
        <v>0</v>
      </c>
      <c r="O182" s="193">
        <f>ROUND(E182*N182,2)</f>
        <v>0</v>
      </c>
      <c r="P182" s="193">
        <v>0</v>
      </c>
      <c r="Q182" s="193">
        <f>ROUND(E182*P182,2)</f>
        <v>0</v>
      </c>
      <c r="R182" s="193"/>
      <c r="S182" s="193" t="s">
        <v>193</v>
      </c>
      <c r="T182" s="194" t="s">
        <v>164</v>
      </c>
      <c r="U182" s="163">
        <v>0</v>
      </c>
      <c r="V182" s="163">
        <f>ROUND(E182*U182,2)</f>
        <v>0</v>
      </c>
      <c r="W182" s="163"/>
      <c r="X182" s="154"/>
      <c r="Y182" s="154"/>
      <c r="Z182" s="154"/>
      <c r="AA182" s="154"/>
      <c r="AB182" s="154"/>
      <c r="AC182" s="154"/>
      <c r="AD182" s="154"/>
      <c r="AE182" s="154"/>
      <c r="AF182" s="154"/>
      <c r="AG182" s="154" t="s">
        <v>313</v>
      </c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ht="22.5" outlineLevel="1" x14ac:dyDescent="0.2">
      <c r="A183" s="188">
        <v>72</v>
      </c>
      <c r="B183" s="189" t="s">
        <v>401</v>
      </c>
      <c r="C183" s="196" t="s">
        <v>402</v>
      </c>
      <c r="D183" s="190" t="s">
        <v>173</v>
      </c>
      <c r="E183" s="191">
        <v>19</v>
      </c>
      <c r="F183" s="192"/>
      <c r="G183" s="193">
        <f>ROUND(E183*F183,2)</f>
        <v>0</v>
      </c>
      <c r="H183" s="192"/>
      <c r="I183" s="193">
        <f>ROUND(E183*H183,2)</f>
        <v>0</v>
      </c>
      <c r="J183" s="192"/>
      <c r="K183" s="193">
        <f>ROUND(E183*J183,2)</f>
        <v>0</v>
      </c>
      <c r="L183" s="193">
        <v>21</v>
      </c>
      <c r="M183" s="193">
        <f>G183*(1+L183/100)</f>
        <v>0</v>
      </c>
      <c r="N183" s="193">
        <v>0</v>
      </c>
      <c r="O183" s="193">
        <f>ROUND(E183*N183,2)</f>
        <v>0</v>
      </c>
      <c r="P183" s="193">
        <v>0</v>
      </c>
      <c r="Q183" s="193">
        <f>ROUND(E183*P183,2)</f>
        <v>0</v>
      </c>
      <c r="R183" s="193"/>
      <c r="S183" s="193" t="s">
        <v>193</v>
      </c>
      <c r="T183" s="194" t="s">
        <v>164</v>
      </c>
      <c r="U183" s="163">
        <v>0</v>
      </c>
      <c r="V183" s="163">
        <f>ROUND(E183*U183,2)</f>
        <v>0</v>
      </c>
      <c r="W183" s="163"/>
      <c r="X183" s="154"/>
      <c r="Y183" s="154"/>
      <c r="Z183" s="154"/>
      <c r="AA183" s="154"/>
      <c r="AB183" s="154"/>
      <c r="AC183" s="154"/>
      <c r="AD183" s="154"/>
      <c r="AE183" s="154"/>
      <c r="AF183" s="154"/>
      <c r="AG183" s="154" t="s">
        <v>313</v>
      </c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x14ac:dyDescent="0.2">
      <c r="A184" s="165" t="s">
        <v>158</v>
      </c>
      <c r="B184" s="166" t="s">
        <v>95</v>
      </c>
      <c r="C184" s="179" t="s">
        <v>96</v>
      </c>
      <c r="D184" s="167"/>
      <c r="E184" s="168"/>
      <c r="F184" s="169"/>
      <c r="G184" s="169">
        <f>SUMIF(AG185:AG207,"&lt;&gt;NOR",G185:G207)</f>
        <v>0</v>
      </c>
      <c r="H184" s="169"/>
      <c r="I184" s="169">
        <f>SUM(I185:I207)</f>
        <v>0</v>
      </c>
      <c r="J184" s="169"/>
      <c r="K184" s="169">
        <f>SUM(K185:K207)</f>
        <v>0</v>
      </c>
      <c r="L184" s="169"/>
      <c r="M184" s="169">
        <f>SUM(M185:M207)</f>
        <v>0</v>
      </c>
      <c r="N184" s="169"/>
      <c r="O184" s="169">
        <f>SUM(O185:O207)</f>
        <v>0.11</v>
      </c>
      <c r="P184" s="169"/>
      <c r="Q184" s="169">
        <f>SUM(Q185:Q207)</f>
        <v>0</v>
      </c>
      <c r="R184" s="169"/>
      <c r="S184" s="169"/>
      <c r="T184" s="170"/>
      <c r="U184" s="164"/>
      <c r="V184" s="164">
        <f>SUM(V185:V207)</f>
        <v>5.88</v>
      </c>
      <c r="W184" s="164"/>
      <c r="AG184" t="s">
        <v>159</v>
      </c>
    </row>
    <row r="185" spans="1:60" outlineLevel="1" x14ac:dyDescent="0.2">
      <c r="A185" s="171">
        <v>73</v>
      </c>
      <c r="B185" s="172" t="s">
        <v>403</v>
      </c>
      <c r="C185" s="180" t="s">
        <v>404</v>
      </c>
      <c r="D185" s="173" t="s">
        <v>173</v>
      </c>
      <c r="E185" s="174">
        <v>4.2060000000000004</v>
      </c>
      <c r="F185" s="175"/>
      <c r="G185" s="176">
        <f>ROUND(E185*F185,2)</f>
        <v>0</v>
      </c>
      <c r="H185" s="175"/>
      <c r="I185" s="176">
        <f>ROUND(E185*H185,2)</f>
        <v>0</v>
      </c>
      <c r="J185" s="175"/>
      <c r="K185" s="176">
        <f>ROUND(E185*J185,2)</f>
        <v>0</v>
      </c>
      <c r="L185" s="176">
        <v>21</v>
      </c>
      <c r="M185" s="176">
        <f>G185*(1+L185/100)</f>
        <v>0</v>
      </c>
      <c r="N185" s="176">
        <v>2.1000000000000001E-4</v>
      </c>
      <c r="O185" s="176">
        <f>ROUND(E185*N185,2)</f>
        <v>0</v>
      </c>
      <c r="P185" s="176">
        <v>0</v>
      </c>
      <c r="Q185" s="176">
        <f>ROUND(E185*P185,2)</f>
        <v>0</v>
      </c>
      <c r="R185" s="176" t="s">
        <v>405</v>
      </c>
      <c r="S185" s="176" t="s">
        <v>163</v>
      </c>
      <c r="T185" s="177" t="s">
        <v>163</v>
      </c>
      <c r="U185" s="163">
        <v>0.05</v>
      </c>
      <c r="V185" s="163">
        <f>ROUND(E185*U185,2)</f>
        <v>0.21</v>
      </c>
      <c r="W185" s="163"/>
      <c r="X185" s="154"/>
      <c r="Y185" s="154"/>
      <c r="Z185" s="154"/>
      <c r="AA185" s="154"/>
      <c r="AB185" s="154"/>
      <c r="AC185" s="154"/>
      <c r="AD185" s="154"/>
      <c r="AE185" s="154"/>
      <c r="AF185" s="154"/>
      <c r="AG185" s="154" t="s">
        <v>175</v>
      </c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 x14ac:dyDescent="0.2">
      <c r="A186" s="161"/>
      <c r="B186" s="162"/>
      <c r="C186" s="195" t="s">
        <v>406</v>
      </c>
      <c r="D186" s="184"/>
      <c r="E186" s="185">
        <v>4.2060000000000004</v>
      </c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54"/>
      <c r="Y186" s="154"/>
      <c r="Z186" s="154"/>
      <c r="AA186" s="154"/>
      <c r="AB186" s="154"/>
      <c r="AC186" s="154"/>
      <c r="AD186" s="154"/>
      <c r="AE186" s="154"/>
      <c r="AF186" s="154"/>
      <c r="AG186" s="154" t="s">
        <v>179</v>
      </c>
      <c r="AH186" s="154">
        <v>0</v>
      </c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ht="22.5" outlineLevel="1" x14ac:dyDescent="0.2">
      <c r="A187" s="171">
        <v>74</v>
      </c>
      <c r="B187" s="172" t="s">
        <v>407</v>
      </c>
      <c r="C187" s="180" t="s">
        <v>408</v>
      </c>
      <c r="D187" s="173" t="s">
        <v>354</v>
      </c>
      <c r="E187" s="174">
        <v>2.0750000000000002</v>
      </c>
      <c r="F187" s="175"/>
      <c r="G187" s="176">
        <f>ROUND(E187*F187,2)</f>
        <v>0</v>
      </c>
      <c r="H187" s="175"/>
      <c r="I187" s="176">
        <f>ROUND(E187*H187,2)</f>
        <v>0</v>
      </c>
      <c r="J187" s="175"/>
      <c r="K187" s="176">
        <f>ROUND(E187*J187,2)</f>
        <v>0</v>
      </c>
      <c r="L187" s="176">
        <v>21</v>
      </c>
      <c r="M187" s="176">
        <f>G187*(1+L187/100)</f>
        <v>0</v>
      </c>
      <c r="N187" s="176">
        <v>4.0000000000000002E-4</v>
      </c>
      <c r="O187" s="176">
        <f>ROUND(E187*N187,2)</f>
        <v>0</v>
      </c>
      <c r="P187" s="176">
        <v>0</v>
      </c>
      <c r="Q187" s="176">
        <f>ROUND(E187*P187,2)</f>
        <v>0</v>
      </c>
      <c r="R187" s="176" t="s">
        <v>405</v>
      </c>
      <c r="S187" s="176" t="s">
        <v>163</v>
      </c>
      <c r="T187" s="177" t="s">
        <v>163</v>
      </c>
      <c r="U187" s="163">
        <v>0.23599999999999999</v>
      </c>
      <c r="V187" s="163">
        <f>ROUND(E187*U187,2)</f>
        <v>0.49</v>
      </c>
      <c r="W187" s="163"/>
      <c r="X187" s="154"/>
      <c r="Y187" s="154"/>
      <c r="Z187" s="154"/>
      <c r="AA187" s="154"/>
      <c r="AB187" s="154"/>
      <c r="AC187" s="154"/>
      <c r="AD187" s="154"/>
      <c r="AE187" s="154"/>
      <c r="AF187" s="154"/>
      <c r="AG187" s="154" t="s">
        <v>175</v>
      </c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 x14ac:dyDescent="0.2">
      <c r="A188" s="161"/>
      <c r="B188" s="162"/>
      <c r="C188" s="195" t="s">
        <v>409</v>
      </c>
      <c r="D188" s="184"/>
      <c r="E188" s="185">
        <v>2.0750000000000002</v>
      </c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54"/>
      <c r="Y188" s="154"/>
      <c r="Z188" s="154"/>
      <c r="AA188" s="154"/>
      <c r="AB188" s="154"/>
      <c r="AC188" s="154"/>
      <c r="AD188" s="154"/>
      <c r="AE188" s="154"/>
      <c r="AF188" s="154"/>
      <c r="AG188" s="154" t="s">
        <v>179</v>
      </c>
      <c r="AH188" s="154">
        <v>0</v>
      </c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ht="22.5" outlineLevel="1" x14ac:dyDescent="0.2">
      <c r="A189" s="171">
        <v>75</v>
      </c>
      <c r="B189" s="172" t="s">
        <v>410</v>
      </c>
      <c r="C189" s="180" t="s">
        <v>411</v>
      </c>
      <c r="D189" s="173" t="s">
        <v>173</v>
      </c>
      <c r="E189" s="174">
        <v>4.04</v>
      </c>
      <c r="F189" s="175"/>
      <c r="G189" s="176">
        <f>ROUND(E189*F189,2)</f>
        <v>0</v>
      </c>
      <c r="H189" s="175"/>
      <c r="I189" s="176">
        <f>ROUND(E189*H189,2)</f>
        <v>0</v>
      </c>
      <c r="J189" s="175"/>
      <c r="K189" s="176">
        <f>ROUND(E189*J189,2)</f>
        <v>0</v>
      </c>
      <c r="L189" s="176">
        <v>21</v>
      </c>
      <c r="M189" s="176">
        <f>G189*(1+L189/100)</f>
        <v>0</v>
      </c>
      <c r="N189" s="176">
        <v>3.8899999999999998E-3</v>
      </c>
      <c r="O189" s="176">
        <f>ROUND(E189*N189,2)</f>
        <v>0.02</v>
      </c>
      <c r="P189" s="176">
        <v>0</v>
      </c>
      <c r="Q189" s="176">
        <f>ROUND(E189*P189,2)</f>
        <v>0</v>
      </c>
      <c r="R189" s="176" t="s">
        <v>405</v>
      </c>
      <c r="S189" s="176" t="s">
        <v>163</v>
      </c>
      <c r="T189" s="177" t="s">
        <v>163</v>
      </c>
      <c r="U189" s="163">
        <v>0.97799999999999998</v>
      </c>
      <c r="V189" s="163">
        <f>ROUND(E189*U189,2)</f>
        <v>3.95</v>
      </c>
      <c r="W189" s="163"/>
      <c r="X189" s="154"/>
      <c r="Y189" s="154"/>
      <c r="Z189" s="154"/>
      <c r="AA189" s="154"/>
      <c r="AB189" s="154"/>
      <c r="AC189" s="154"/>
      <c r="AD189" s="154"/>
      <c r="AE189" s="154"/>
      <c r="AF189" s="154"/>
      <c r="AG189" s="154" t="s">
        <v>175</v>
      </c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 x14ac:dyDescent="0.2">
      <c r="A190" s="161"/>
      <c r="B190" s="162"/>
      <c r="C190" s="195" t="s">
        <v>220</v>
      </c>
      <c r="D190" s="184"/>
      <c r="E190" s="185">
        <v>4.04</v>
      </c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54"/>
      <c r="Y190" s="154"/>
      <c r="Z190" s="154"/>
      <c r="AA190" s="154"/>
      <c r="AB190" s="154"/>
      <c r="AC190" s="154"/>
      <c r="AD190" s="154"/>
      <c r="AE190" s="154"/>
      <c r="AF190" s="154"/>
      <c r="AG190" s="154" t="s">
        <v>179</v>
      </c>
      <c r="AH190" s="154">
        <v>0</v>
      </c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 x14ac:dyDescent="0.2">
      <c r="A191" s="171">
        <v>76</v>
      </c>
      <c r="B191" s="172" t="s">
        <v>412</v>
      </c>
      <c r="C191" s="180" t="s">
        <v>413</v>
      </c>
      <c r="D191" s="173" t="s">
        <v>354</v>
      </c>
      <c r="E191" s="174">
        <v>13.425000000000001</v>
      </c>
      <c r="F191" s="175"/>
      <c r="G191" s="176">
        <f>ROUND(E191*F191,2)</f>
        <v>0</v>
      </c>
      <c r="H191" s="175"/>
      <c r="I191" s="176">
        <f>ROUND(E191*H191,2)</f>
        <v>0</v>
      </c>
      <c r="J191" s="175"/>
      <c r="K191" s="176">
        <f>ROUND(E191*J191,2)</f>
        <v>0</v>
      </c>
      <c r="L191" s="176">
        <v>21</v>
      </c>
      <c r="M191" s="176">
        <f>G191*(1+L191/100)</f>
        <v>0</v>
      </c>
      <c r="N191" s="176">
        <v>4.0000000000000003E-5</v>
      </c>
      <c r="O191" s="176">
        <f>ROUND(E191*N191,2)</f>
        <v>0</v>
      </c>
      <c r="P191" s="176">
        <v>0</v>
      </c>
      <c r="Q191" s="176">
        <f>ROUND(E191*P191,2)</f>
        <v>0</v>
      </c>
      <c r="R191" s="176" t="s">
        <v>405</v>
      </c>
      <c r="S191" s="176" t="s">
        <v>163</v>
      </c>
      <c r="T191" s="177" t="s">
        <v>163</v>
      </c>
      <c r="U191" s="163">
        <v>7.0000000000000007E-2</v>
      </c>
      <c r="V191" s="163">
        <f>ROUND(E191*U191,2)</f>
        <v>0.94</v>
      </c>
      <c r="W191" s="163"/>
      <c r="X191" s="154"/>
      <c r="Y191" s="154"/>
      <c r="Z191" s="154"/>
      <c r="AA191" s="154"/>
      <c r="AB191" s="154"/>
      <c r="AC191" s="154"/>
      <c r="AD191" s="154"/>
      <c r="AE191" s="154"/>
      <c r="AF191" s="154"/>
      <c r="AG191" s="154" t="s">
        <v>175</v>
      </c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outlineLevel="1" x14ac:dyDescent="0.2">
      <c r="A192" s="161"/>
      <c r="B192" s="162"/>
      <c r="C192" s="252" t="s">
        <v>414</v>
      </c>
      <c r="D192" s="253"/>
      <c r="E192" s="253"/>
      <c r="F192" s="253"/>
      <c r="G192" s="25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54"/>
      <c r="Y192" s="154"/>
      <c r="Z192" s="154"/>
      <c r="AA192" s="154"/>
      <c r="AB192" s="154"/>
      <c r="AC192" s="154"/>
      <c r="AD192" s="154"/>
      <c r="AE192" s="154"/>
      <c r="AF192" s="154"/>
      <c r="AG192" s="154" t="s">
        <v>167</v>
      </c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outlineLevel="1" x14ac:dyDescent="0.2">
      <c r="A193" s="161"/>
      <c r="B193" s="162"/>
      <c r="C193" s="195" t="s">
        <v>409</v>
      </c>
      <c r="D193" s="184"/>
      <c r="E193" s="185">
        <v>2.0750000000000002</v>
      </c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54"/>
      <c r="Y193" s="154"/>
      <c r="Z193" s="154"/>
      <c r="AA193" s="154"/>
      <c r="AB193" s="154"/>
      <c r="AC193" s="154"/>
      <c r="AD193" s="154"/>
      <c r="AE193" s="154"/>
      <c r="AF193" s="154"/>
      <c r="AG193" s="154" t="s">
        <v>179</v>
      </c>
      <c r="AH193" s="154">
        <v>0</v>
      </c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outlineLevel="1" x14ac:dyDescent="0.2">
      <c r="A194" s="161"/>
      <c r="B194" s="162"/>
      <c r="C194" s="195" t="s">
        <v>415</v>
      </c>
      <c r="D194" s="184"/>
      <c r="E194" s="185">
        <v>11.35</v>
      </c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54"/>
      <c r="Y194" s="154"/>
      <c r="Z194" s="154"/>
      <c r="AA194" s="154"/>
      <c r="AB194" s="154"/>
      <c r="AC194" s="154"/>
      <c r="AD194" s="154"/>
      <c r="AE194" s="154"/>
      <c r="AF194" s="154"/>
      <c r="AG194" s="154" t="s">
        <v>179</v>
      </c>
      <c r="AH194" s="154">
        <v>0</v>
      </c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</row>
    <row r="195" spans="1:60" ht="22.5" outlineLevel="1" x14ac:dyDescent="0.2">
      <c r="A195" s="188">
        <v>77</v>
      </c>
      <c r="B195" s="189" t="s">
        <v>416</v>
      </c>
      <c r="C195" s="196" t="s">
        <v>417</v>
      </c>
      <c r="D195" s="190" t="s">
        <v>173</v>
      </c>
      <c r="E195" s="191">
        <v>4.04</v>
      </c>
      <c r="F195" s="192"/>
      <c r="G195" s="193">
        <f>ROUND(E195*F195,2)</f>
        <v>0</v>
      </c>
      <c r="H195" s="192"/>
      <c r="I195" s="193">
        <f>ROUND(E195*H195,2)</f>
        <v>0</v>
      </c>
      <c r="J195" s="192"/>
      <c r="K195" s="193">
        <f>ROUND(E195*J195,2)</f>
        <v>0</v>
      </c>
      <c r="L195" s="193">
        <v>21</v>
      </c>
      <c r="M195" s="193">
        <f>G195*(1+L195/100)</f>
        <v>0</v>
      </c>
      <c r="N195" s="193">
        <v>0</v>
      </c>
      <c r="O195" s="193">
        <f>ROUND(E195*N195,2)</f>
        <v>0</v>
      </c>
      <c r="P195" s="193">
        <v>0</v>
      </c>
      <c r="Q195" s="193">
        <f>ROUND(E195*P195,2)</f>
        <v>0</v>
      </c>
      <c r="R195" s="193" t="s">
        <v>405</v>
      </c>
      <c r="S195" s="193" t="s">
        <v>163</v>
      </c>
      <c r="T195" s="194" t="s">
        <v>163</v>
      </c>
      <c r="U195" s="163">
        <v>0.03</v>
      </c>
      <c r="V195" s="163">
        <f>ROUND(E195*U195,2)</f>
        <v>0.12</v>
      </c>
      <c r="W195" s="163"/>
      <c r="X195" s="154"/>
      <c r="Y195" s="154"/>
      <c r="Z195" s="154"/>
      <c r="AA195" s="154"/>
      <c r="AB195" s="154"/>
      <c r="AC195" s="154"/>
      <c r="AD195" s="154"/>
      <c r="AE195" s="154"/>
      <c r="AF195" s="154"/>
      <c r="AG195" s="154" t="s">
        <v>175</v>
      </c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ht="22.5" outlineLevel="1" x14ac:dyDescent="0.2">
      <c r="A196" s="171">
        <v>78</v>
      </c>
      <c r="B196" s="172" t="s">
        <v>418</v>
      </c>
      <c r="C196" s="180" t="s">
        <v>419</v>
      </c>
      <c r="D196" s="173" t="s">
        <v>173</v>
      </c>
      <c r="E196" s="174">
        <v>4.444</v>
      </c>
      <c r="F196" s="175"/>
      <c r="G196" s="176">
        <f>ROUND(E196*F196,2)</f>
        <v>0</v>
      </c>
      <c r="H196" s="175"/>
      <c r="I196" s="176">
        <f>ROUND(E196*H196,2)</f>
        <v>0</v>
      </c>
      <c r="J196" s="175"/>
      <c r="K196" s="176">
        <f>ROUND(E196*J196,2)</f>
        <v>0</v>
      </c>
      <c r="L196" s="176">
        <v>21</v>
      </c>
      <c r="M196" s="176">
        <f>G196*(1+L196/100)</f>
        <v>0</v>
      </c>
      <c r="N196" s="176">
        <v>1.9199999999999998E-2</v>
      </c>
      <c r="O196" s="176">
        <f>ROUND(E196*N196,2)</f>
        <v>0.09</v>
      </c>
      <c r="P196" s="176">
        <v>0</v>
      </c>
      <c r="Q196" s="176">
        <f>ROUND(E196*P196,2)</f>
        <v>0</v>
      </c>
      <c r="R196" s="176" t="s">
        <v>373</v>
      </c>
      <c r="S196" s="176" t="s">
        <v>163</v>
      </c>
      <c r="T196" s="177" t="s">
        <v>163</v>
      </c>
      <c r="U196" s="163">
        <v>0</v>
      </c>
      <c r="V196" s="163">
        <f>ROUND(E196*U196,2)</f>
        <v>0</v>
      </c>
      <c r="W196" s="163"/>
      <c r="X196" s="154"/>
      <c r="Y196" s="154"/>
      <c r="Z196" s="154"/>
      <c r="AA196" s="154"/>
      <c r="AB196" s="154"/>
      <c r="AC196" s="154"/>
      <c r="AD196" s="154"/>
      <c r="AE196" s="154"/>
      <c r="AF196" s="154"/>
      <c r="AG196" s="154" t="s">
        <v>197</v>
      </c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outlineLevel="1" x14ac:dyDescent="0.2">
      <c r="A197" s="161"/>
      <c r="B197" s="162"/>
      <c r="C197" s="195" t="s">
        <v>420</v>
      </c>
      <c r="D197" s="184"/>
      <c r="E197" s="185">
        <v>4.444</v>
      </c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54"/>
      <c r="Y197" s="154"/>
      <c r="Z197" s="154"/>
      <c r="AA197" s="154"/>
      <c r="AB197" s="154"/>
      <c r="AC197" s="154"/>
      <c r="AD197" s="154"/>
      <c r="AE197" s="154"/>
      <c r="AF197" s="154"/>
      <c r="AG197" s="154" t="s">
        <v>179</v>
      </c>
      <c r="AH197" s="154">
        <v>0</v>
      </c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ht="22.5" outlineLevel="1" x14ac:dyDescent="0.2">
      <c r="A198" s="171">
        <v>79</v>
      </c>
      <c r="B198" s="172" t="s">
        <v>421</v>
      </c>
      <c r="C198" s="180" t="s">
        <v>422</v>
      </c>
      <c r="D198" s="173" t="s">
        <v>186</v>
      </c>
      <c r="E198" s="174">
        <v>8</v>
      </c>
      <c r="F198" s="175"/>
      <c r="G198" s="176">
        <f>ROUND(E198*F198,2)</f>
        <v>0</v>
      </c>
      <c r="H198" s="175"/>
      <c r="I198" s="176">
        <f>ROUND(E198*H198,2)</f>
        <v>0</v>
      </c>
      <c r="J198" s="175"/>
      <c r="K198" s="176">
        <f>ROUND(E198*J198,2)</f>
        <v>0</v>
      </c>
      <c r="L198" s="176">
        <v>21</v>
      </c>
      <c r="M198" s="176">
        <f>G198*(1+L198/100)</f>
        <v>0</v>
      </c>
      <c r="N198" s="176">
        <v>4.4999999999999999E-4</v>
      </c>
      <c r="O198" s="176">
        <f>ROUND(E198*N198,2)</f>
        <v>0</v>
      </c>
      <c r="P198" s="176">
        <v>0</v>
      </c>
      <c r="Q198" s="176">
        <f>ROUND(E198*P198,2)</f>
        <v>0</v>
      </c>
      <c r="R198" s="176" t="s">
        <v>373</v>
      </c>
      <c r="S198" s="176" t="s">
        <v>163</v>
      </c>
      <c r="T198" s="177" t="s">
        <v>163</v>
      </c>
      <c r="U198" s="163">
        <v>0</v>
      </c>
      <c r="V198" s="163">
        <f>ROUND(E198*U198,2)</f>
        <v>0</v>
      </c>
      <c r="W198" s="163"/>
      <c r="X198" s="154"/>
      <c r="Y198" s="154"/>
      <c r="Z198" s="154"/>
      <c r="AA198" s="154"/>
      <c r="AB198" s="154"/>
      <c r="AC198" s="154"/>
      <c r="AD198" s="154"/>
      <c r="AE198" s="154"/>
      <c r="AF198" s="154"/>
      <c r="AG198" s="154" t="s">
        <v>197</v>
      </c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</row>
    <row r="199" spans="1:60" outlineLevel="1" x14ac:dyDescent="0.2">
      <c r="A199" s="161"/>
      <c r="B199" s="162"/>
      <c r="C199" s="197" t="s">
        <v>286</v>
      </c>
      <c r="D199" s="186"/>
      <c r="E199" s="187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54"/>
      <c r="Y199" s="154"/>
      <c r="Z199" s="154"/>
      <c r="AA199" s="154"/>
      <c r="AB199" s="154"/>
      <c r="AC199" s="154"/>
      <c r="AD199" s="154"/>
      <c r="AE199" s="154"/>
      <c r="AF199" s="154"/>
      <c r="AG199" s="154" t="s">
        <v>179</v>
      </c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 x14ac:dyDescent="0.2">
      <c r="A200" s="161"/>
      <c r="B200" s="162"/>
      <c r="C200" s="198" t="s">
        <v>423</v>
      </c>
      <c r="D200" s="186"/>
      <c r="E200" s="187">
        <v>7.6083299999999996</v>
      </c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54"/>
      <c r="Y200" s="154"/>
      <c r="Z200" s="154"/>
      <c r="AA200" s="154"/>
      <c r="AB200" s="154"/>
      <c r="AC200" s="154"/>
      <c r="AD200" s="154"/>
      <c r="AE200" s="154"/>
      <c r="AF200" s="154"/>
      <c r="AG200" s="154" t="s">
        <v>179</v>
      </c>
      <c r="AH200" s="154">
        <v>2</v>
      </c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outlineLevel="1" x14ac:dyDescent="0.2">
      <c r="A201" s="161"/>
      <c r="B201" s="162"/>
      <c r="C201" s="197" t="s">
        <v>291</v>
      </c>
      <c r="D201" s="186"/>
      <c r="E201" s="187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54"/>
      <c r="Y201" s="154"/>
      <c r="Z201" s="154"/>
      <c r="AA201" s="154"/>
      <c r="AB201" s="154"/>
      <c r="AC201" s="154"/>
      <c r="AD201" s="154"/>
      <c r="AE201" s="154"/>
      <c r="AF201" s="154"/>
      <c r="AG201" s="154" t="s">
        <v>179</v>
      </c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outlineLevel="1" x14ac:dyDescent="0.2">
      <c r="A202" s="161"/>
      <c r="B202" s="162"/>
      <c r="C202" s="195" t="s">
        <v>424</v>
      </c>
      <c r="D202" s="184"/>
      <c r="E202" s="185">
        <v>8</v>
      </c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54"/>
      <c r="Y202" s="154"/>
      <c r="Z202" s="154"/>
      <c r="AA202" s="154"/>
      <c r="AB202" s="154"/>
      <c r="AC202" s="154"/>
      <c r="AD202" s="154"/>
      <c r="AE202" s="154"/>
      <c r="AF202" s="154"/>
      <c r="AG202" s="154" t="s">
        <v>179</v>
      </c>
      <c r="AH202" s="154">
        <v>0</v>
      </c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</row>
    <row r="203" spans="1:60" outlineLevel="1" x14ac:dyDescent="0.2">
      <c r="A203" s="171">
        <v>80</v>
      </c>
      <c r="B203" s="172" t="s">
        <v>425</v>
      </c>
      <c r="C203" s="180" t="s">
        <v>426</v>
      </c>
      <c r="D203" s="173" t="s">
        <v>209</v>
      </c>
      <c r="E203" s="174">
        <v>0.10689</v>
      </c>
      <c r="F203" s="175"/>
      <c r="G203" s="176">
        <f>ROUND(E203*F203,2)</f>
        <v>0</v>
      </c>
      <c r="H203" s="175"/>
      <c r="I203" s="176">
        <f>ROUND(E203*H203,2)</f>
        <v>0</v>
      </c>
      <c r="J203" s="175"/>
      <c r="K203" s="176">
        <f>ROUND(E203*J203,2)</f>
        <v>0</v>
      </c>
      <c r="L203" s="176">
        <v>21</v>
      </c>
      <c r="M203" s="176">
        <f>G203*(1+L203/100)</f>
        <v>0</v>
      </c>
      <c r="N203" s="176">
        <v>0</v>
      </c>
      <c r="O203" s="176">
        <f>ROUND(E203*N203,2)</f>
        <v>0</v>
      </c>
      <c r="P203" s="176">
        <v>0</v>
      </c>
      <c r="Q203" s="176">
        <f>ROUND(E203*P203,2)</f>
        <v>0</v>
      </c>
      <c r="R203" s="176" t="s">
        <v>405</v>
      </c>
      <c r="S203" s="176" t="s">
        <v>163</v>
      </c>
      <c r="T203" s="177" t="s">
        <v>163</v>
      </c>
      <c r="U203" s="163">
        <v>1.5980000000000001</v>
      </c>
      <c r="V203" s="163">
        <f>ROUND(E203*U203,2)</f>
        <v>0.17</v>
      </c>
      <c r="W203" s="163"/>
      <c r="X203" s="154"/>
      <c r="Y203" s="154"/>
      <c r="Z203" s="154"/>
      <c r="AA203" s="154"/>
      <c r="AB203" s="154"/>
      <c r="AC203" s="154"/>
      <c r="AD203" s="154"/>
      <c r="AE203" s="154"/>
      <c r="AF203" s="154"/>
      <c r="AG203" s="154" t="s">
        <v>340</v>
      </c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 x14ac:dyDescent="0.2">
      <c r="A204" s="161"/>
      <c r="B204" s="162"/>
      <c r="C204" s="255" t="s">
        <v>381</v>
      </c>
      <c r="D204" s="256"/>
      <c r="E204" s="256"/>
      <c r="F204" s="256"/>
      <c r="G204" s="256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54"/>
      <c r="Y204" s="154"/>
      <c r="Z204" s="154"/>
      <c r="AA204" s="154"/>
      <c r="AB204" s="154"/>
      <c r="AC204" s="154"/>
      <c r="AD204" s="154"/>
      <c r="AE204" s="154"/>
      <c r="AF204" s="154"/>
      <c r="AG204" s="154" t="s">
        <v>177</v>
      </c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outlineLevel="1" x14ac:dyDescent="0.2">
      <c r="A205" s="161"/>
      <c r="B205" s="162"/>
      <c r="C205" s="195" t="s">
        <v>342</v>
      </c>
      <c r="D205" s="184"/>
      <c r="E205" s="185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54"/>
      <c r="Y205" s="154"/>
      <c r="Z205" s="154"/>
      <c r="AA205" s="154"/>
      <c r="AB205" s="154"/>
      <c r="AC205" s="154"/>
      <c r="AD205" s="154"/>
      <c r="AE205" s="154"/>
      <c r="AF205" s="154"/>
      <c r="AG205" s="154" t="s">
        <v>179</v>
      </c>
      <c r="AH205" s="154">
        <v>0</v>
      </c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outlineLevel="1" x14ac:dyDescent="0.2">
      <c r="A206" s="161"/>
      <c r="B206" s="162"/>
      <c r="C206" s="195" t="s">
        <v>427</v>
      </c>
      <c r="D206" s="184"/>
      <c r="E206" s="185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54"/>
      <c r="Y206" s="154"/>
      <c r="Z206" s="154"/>
      <c r="AA206" s="154"/>
      <c r="AB206" s="154"/>
      <c r="AC206" s="154"/>
      <c r="AD206" s="154"/>
      <c r="AE206" s="154"/>
      <c r="AF206" s="154"/>
      <c r="AG206" s="154" t="s">
        <v>179</v>
      </c>
      <c r="AH206" s="154">
        <v>0</v>
      </c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 x14ac:dyDescent="0.2">
      <c r="A207" s="161"/>
      <c r="B207" s="162"/>
      <c r="C207" s="195" t="s">
        <v>428</v>
      </c>
      <c r="D207" s="184"/>
      <c r="E207" s="185">
        <v>0.10689</v>
      </c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54"/>
      <c r="Y207" s="154"/>
      <c r="Z207" s="154"/>
      <c r="AA207" s="154"/>
      <c r="AB207" s="154"/>
      <c r="AC207" s="154"/>
      <c r="AD207" s="154"/>
      <c r="AE207" s="154"/>
      <c r="AF207" s="154"/>
      <c r="AG207" s="154" t="s">
        <v>179</v>
      </c>
      <c r="AH207" s="154">
        <v>0</v>
      </c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x14ac:dyDescent="0.2">
      <c r="A208" s="165" t="s">
        <v>158</v>
      </c>
      <c r="B208" s="166" t="s">
        <v>97</v>
      </c>
      <c r="C208" s="179" t="s">
        <v>98</v>
      </c>
      <c r="D208" s="167"/>
      <c r="E208" s="168"/>
      <c r="F208" s="169"/>
      <c r="G208" s="169">
        <f>SUMIF(AG209:AG223,"&lt;&gt;NOR",G209:G223)</f>
        <v>0</v>
      </c>
      <c r="H208" s="169"/>
      <c r="I208" s="169">
        <f>SUM(I209:I223)</f>
        <v>0</v>
      </c>
      <c r="J208" s="169"/>
      <c r="K208" s="169">
        <f>SUM(K209:K223)</f>
        <v>0</v>
      </c>
      <c r="L208" s="169"/>
      <c r="M208" s="169">
        <f>SUM(M209:M223)</f>
        <v>0</v>
      </c>
      <c r="N208" s="169"/>
      <c r="O208" s="169">
        <f>SUM(O209:O223)</f>
        <v>0.06</v>
      </c>
      <c r="P208" s="169"/>
      <c r="Q208" s="169">
        <f>SUM(Q209:Q223)</f>
        <v>0</v>
      </c>
      <c r="R208" s="169"/>
      <c r="S208" s="169"/>
      <c r="T208" s="170"/>
      <c r="U208" s="164"/>
      <c r="V208" s="164">
        <f>SUM(V209:V223)</f>
        <v>2.99</v>
      </c>
      <c r="W208" s="164"/>
      <c r="AG208" t="s">
        <v>159</v>
      </c>
    </row>
    <row r="209" spans="1:60" outlineLevel="1" x14ac:dyDescent="0.2">
      <c r="A209" s="171">
        <v>81</v>
      </c>
      <c r="B209" s="172" t="s">
        <v>429</v>
      </c>
      <c r="C209" s="180" t="s">
        <v>430</v>
      </c>
      <c r="D209" s="173" t="s">
        <v>354</v>
      </c>
      <c r="E209" s="174">
        <v>3.4</v>
      </c>
      <c r="F209" s="175"/>
      <c r="G209" s="176">
        <f>ROUND(E209*F209,2)</f>
        <v>0</v>
      </c>
      <c r="H209" s="175"/>
      <c r="I209" s="176">
        <f>ROUND(E209*H209,2)</f>
        <v>0</v>
      </c>
      <c r="J209" s="175"/>
      <c r="K209" s="176">
        <f>ROUND(E209*J209,2)</f>
        <v>0</v>
      </c>
      <c r="L209" s="176">
        <v>21</v>
      </c>
      <c r="M209" s="176">
        <f>G209*(1+L209/100)</f>
        <v>0</v>
      </c>
      <c r="N209" s="176">
        <v>0</v>
      </c>
      <c r="O209" s="176">
        <f>ROUND(E209*N209,2)</f>
        <v>0</v>
      </c>
      <c r="P209" s="176">
        <v>0</v>
      </c>
      <c r="Q209" s="176">
        <f>ROUND(E209*P209,2)</f>
        <v>0</v>
      </c>
      <c r="R209" s="176" t="s">
        <v>405</v>
      </c>
      <c r="S209" s="176" t="s">
        <v>163</v>
      </c>
      <c r="T209" s="177" t="s">
        <v>163</v>
      </c>
      <c r="U209" s="163">
        <v>0.15</v>
      </c>
      <c r="V209" s="163">
        <f>ROUND(E209*U209,2)</f>
        <v>0.51</v>
      </c>
      <c r="W209" s="163"/>
      <c r="X209" s="154"/>
      <c r="Y209" s="154"/>
      <c r="Z209" s="154"/>
      <c r="AA209" s="154"/>
      <c r="AB209" s="154"/>
      <c r="AC209" s="154"/>
      <c r="AD209" s="154"/>
      <c r="AE209" s="154"/>
      <c r="AF209" s="154"/>
      <c r="AG209" s="154" t="s">
        <v>175</v>
      </c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 x14ac:dyDescent="0.2">
      <c r="A210" s="161"/>
      <c r="B210" s="162"/>
      <c r="C210" s="195" t="s">
        <v>431</v>
      </c>
      <c r="D210" s="184"/>
      <c r="E210" s="185">
        <v>3.4</v>
      </c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54"/>
      <c r="Y210" s="154"/>
      <c r="Z210" s="154"/>
      <c r="AA210" s="154"/>
      <c r="AB210" s="154"/>
      <c r="AC210" s="154"/>
      <c r="AD210" s="154"/>
      <c r="AE210" s="154"/>
      <c r="AF210" s="154"/>
      <c r="AG210" s="154" t="s">
        <v>179</v>
      </c>
      <c r="AH210" s="154">
        <v>0</v>
      </c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ht="22.5" outlineLevel="1" x14ac:dyDescent="0.2">
      <c r="A211" s="171">
        <v>82</v>
      </c>
      <c r="B211" s="172" t="s">
        <v>432</v>
      </c>
      <c r="C211" s="180" t="s">
        <v>433</v>
      </c>
      <c r="D211" s="173" t="s">
        <v>354</v>
      </c>
      <c r="E211" s="174">
        <v>18.100000000000001</v>
      </c>
      <c r="F211" s="175"/>
      <c r="G211" s="176">
        <f>ROUND(E211*F211,2)</f>
        <v>0</v>
      </c>
      <c r="H211" s="175"/>
      <c r="I211" s="176">
        <f>ROUND(E211*H211,2)</f>
        <v>0</v>
      </c>
      <c r="J211" s="175"/>
      <c r="K211" s="176">
        <f>ROUND(E211*J211,2)</f>
        <v>0</v>
      </c>
      <c r="L211" s="176">
        <v>21</v>
      </c>
      <c r="M211" s="176">
        <f>G211*(1+L211/100)</f>
        <v>0</v>
      </c>
      <c r="N211" s="176">
        <v>8.0000000000000007E-5</v>
      </c>
      <c r="O211" s="176">
        <f>ROUND(E211*N211,2)</f>
        <v>0</v>
      </c>
      <c r="P211" s="176">
        <v>0</v>
      </c>
      <c r="Q211" s="176">
        <f>ROUND(E211*P211,2)</f>
        <v>0</v>
      </c>
      <c r="R211" s="176"/>
      <c r="S211" s="176" t="s">
        <v>193</v>
      </c>
      <c r="T211" s="177" t="s">
        <v>164</v>
      </c>
      <c r="U211" s="163">
        <v>0.13719999999999999</v>
      </c>
      <c r="V211" s="163">
        <f>ROUND(E211*U211,2)</f>
        <v>2.48</v>
      </c>
      <c r="W211" s="163"/>
      <c r="X211" s="154"/>
      <c r="Y211" s="154"/>
      <c r="Z211" s="154"/>
      <c r="AA211" s="154"/>
      <c r="AB211" s="154"/>
      <c r="AC211" s="154"/>
      <c r="AD211" s="154"/>
      <c r="AE211" s="154"/>
      <c r="AF211" s="154"/>
      <c r="AG211" s="154" t="s">
        <v>175</v>
      </c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 x14ac:dyDescent="0.2">
      <c r="A212" s="161"/>
      <c r="B212" s="162"/>
      <c r="C212" s="195" t="s">
        <v>434</v>
      </c>
      <c r="D212" s="184"/>
      <c r="E212" s="185">
        <v>14.8</v>
      </c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54"/>
      <c r="Y212" s="154"/>
      <c r="Z212" s="154"/>
      <c r="AA212" s="154"/>
      <c r="AB212" s="154"/>
      <c r="AC212" s="154"/>
      <c r="AD212" s="154"/>
      <c r="AE212" s="154"/>
      <c r="AF212" s="154"/>
      <c r="AG212" s="154" t="s">
        <v>179</v>
      </c>
      <c r="AH212" s="154">
        <v>0</v>
      </c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outlineLevel="1" x14ac:dyDescent="0.2">
      <c r="A213" s="161"/>
      <c r="B213" s="162"/>
      <c r="C213" s="195" t="s">
        <v>435</v>
      </c>
      <c r="D213" s="184"/>
      <c r="E213" s="185">
        <v>3.3</v>
      </c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54"/>
      <c r="Y213" s="154"/>
      <c r="Z213" s="154"/>
      <c r="AA213" s="154"/>
      <c r="AB213" s="154"/>
      <c r="AC213" s="154"/>
      <c r="AD213" s="154"/>
      <c r="AE213" s="154"/>
      <c r="AF213" s="154"/>
      <c r="AG213" s="154" t="s">
        <v>179</v>
      </c>
      <c r="AH213" s="154">
        <v>0</v>
      </c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ht="22.5" outlineLevel="1" x14ac:dyDescent="0.2">
      <c r="A214" s="171">
        <v>83</v>
      </c>
      <c r="B214" s="172" t="s">
        <v>436</v>
      </c>
      <c r="C214" s="180" t="s">
        <v>437</v>
      </c>
      <c r="D214" s="173" t="s">
        <v>173</v>
      </c>
      <c r="E214" s="174">
        <v>17</v>
      </c>
      <c r="F214" s="175"/>
      <c r="G214" s="176">
        <f>ROUND(E214*F214,2)</f>
        <v>0</v>
      </c>
      <c r="H214" s="175"/>
      <c r="I214" s="176">
        <f>ROUND(E214*H214,2)</f>
        <v>0</v>
      </c>
      <c r="J214" s="175"/>
      <c r="K214" s="176">
        <f>ROUND(E214*J214,2)</f>
        <v>0</v>
      </c>
      <c r="L214" s="176">
        <v>21</v>
      </c>
      <c r="M214" s="176">
        <f>G214*(1+L214/100)</f>
        <v>0</v>
      </c>
      <c r="N214" s="176">
        <v>3.4499999999999999E-3</v>
      </c>
      <c r="O214" s="176">
        <f>ROUND(E214*N214,2)</f>
        <v>0.06</v>
      </c>
      <c r="P214" s="176">
        <v>0</v>
      </c>
      <c r="Q214" s="176">
        <f>ROUND(E214*P214,2)</f>
        <v>0</v>
      </c>
      <c r="R214" s="176"/>
      <c r="S214" s="176" t="s">
        <v>193</v>
      </c>
      <c r="T214" s="177" t="s">
        <v>164</v>
      </c>
      <c r="U214" s="163">
        <v>0</v>
      </c>
      <c r="V214" s="163">
        <f>ROUND(E214*U214,2)</f>
        <v>0</v>
      </c>
      <c r="W214" s="163"/>
      <c r="X214" s="154"/>
      <c r="Y214" s="154"/>
      <c r="Z214" s="154"/>
      <c r="AA214" s="154"/>
      <c r="AB214" s="154"/>
      <c r="AC214" s="154"/>
      <c r="AD214" s="154"/>
      <c r="AE214" s="154"/>
      <c r="AF214" s="154"/>
      <c r="AG214" s="154" t="s">
        <v>313</v>
      </c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 x14ac:dyDescent="0.2">
      <c r="A215" s="161"/>
      <c r="B215" s="162"/>
      <c r="C215" s="252" t="s">
        <v>438</v>
      </c>
      <c r="D215" s="253"/>
      <c r="E215" s="253"/>
      <c r="F215" s="253"/>
      <c r="G215" s="25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54"/>
      <c r="Y215" s="154"/>
      <c r="Z215" s="154"/>
      <c r="AA215" s="154"/>
      <c r="AB215" s="154"/>
      <c r="AC215" s="154"/>
      <c r="AD215" s="154"/>
      <c r="AE215" s="154"/>
      <c r="AF215" s="154"/>
      <c r="AG215" s="154" t="s">
        <v>167</v>
      </c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 x14ac:dyDescent="0.2">
      <c r="A216" s="161"/>
      <c r="B216" s="162"/>
      <c r="C216" s="195" t="s">
        <v>225</v>
      </c>
      <c r="D216" s="184"/>
      <c r="E216" s="185">
        <v>17</v>
      </c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54"/>
      <c r="Y216" s="154"/>
      <c r="Z216" s="154"/>
      <c r="AA216" s="154"/>
      <c r="AB216" s="154"/>
      <c r="AC216" s="154"/>
      <c r="AD216" s="154"/>
      <c r="AE216" s="154"/>
      <c r="AF216" s="154"/>
      <c r="AG216" s="154" t="s">
        <v>179</v>
      </c>
      <c r="AH216" s="154">
        <v>0</v>
      </c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 x14ac:dyDescent="0.2">
      <c r="A217" s="171">
        <v>84</v>
      </c>
      <c r="B217" s="172" t="s">
        <v>439</v>
      </c>
      <c r="C217" s="180" t="s">
        <v>440</v>
      </c>
      <c r="D217" s="173" t="s">
        <v>354</v>
      </c>
      <c r="E217" s="174">
        <v>3.74</v>
      </c>
      <c r="F217" s="175"/>
      <c r="G217" s="176">
        <f>ROUND(E217*F217,2)</f>
        <v>0</v>
      </c>
      <c r="H217" s="175"/>
      <c r="I217" s="176">
        <f>ROUND(E217*H217,2)</f>
        <v>0</v>
      </c>
      <c r="J217" s="175"/>
      <c r="K217" s="176">
        <f>ROUND(E217*J217,2)</f>
        <v>0</v>
      </c>
      <c r="L217" s="176">
        <v>21</v>
      </c>
      <c r="M217" s="176">
        <f>G217*(1+L217/100)</f>
        <v>0</v>
      </c>
      <c r="N217" s="176">
        <v>8.3000000000000001E-4</v>
      </c>
      <c r="O217" s="176">
        <f>ROUND(E217*N217,2)</f>
        <v>0</v>
      </c>
      <c r="P217" s="176">
        <v>0</v>
      </c>
      <c r="Q217" s="176">
        <f>ROUND(E217*P217,2)</f>
        <v>0</v>
      </c>
      <c r="R217" s="176"/>
      <c r="S217" s="176" t="s">
        <v>193</v>
      </c>
      <c r="T217" s="177" t="s">
        <v>164</v>
      </c>
      <c r="U217" s="163">
        <v>0</v>
      </c>
      <c r="V217" s="163">
        <f>ROUND(E217*U217,2)</f>
        <v>0</v>
      </c>
      <c r="W217" s="163"/>
      <c r="X217" s="154"/>
      <c r="Y217" s="154"/>
      <c r="Z217" s="154"/>
      <c r="AA217" s="154"/>
      <c r="AB217" s="154"/>
      <c r="AC217" s="154"/>
      <c r="AD217" s="154"/>
      <c r="AE217" s="154"/>
      <c r="AF217" s="154"/>
      <c r="AG217" s="154" t="s">
        <v>197</v>
      </c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outlineLevel="1" x14ac:dyDescent="0.2">
      <c r="A218" s="161"/>
      <c r="B218" s="162"/>
      <c r="C218" s="195" t="s">
        <v>441</v>
      </c>
      <c r="D218" s="184"/>
      <c r="E218" s="185">
        <v>3.74</v>
      </c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54"/>
      <c r="Y218" s="154"/>
      <c r="Z218" s="154"/>
      <c r="AA218" s="154"/>
      <c r="AB218" s="154"/>
      <c r="AC218" s="154"/>
      <c r="AD218" s="154"/>
      <c r="AE218" s="154"/>
      <c r="AF218" s="154"/>
      <c r="AG218" s="154" t="s">
        <v>179</v>
      </c>
      <c r="AH218" s="154">
        <v>0</v>
      </c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outlineLevel="1" x14ac:dyDescent="0.2">
      <c r="A219" s="171">
        <v>85</v>
      </c>
      <c r="B219" s="172" t="s">
        <v>442</v>
      </c>
      <c r="C219" s="180" t="s">
        <v>443</v>
      </c>
      <c r="D219" s="173" t="s">
        <v>209</v>
      </c>
      <c r="E219" s="174">
        <v>4.5500000000000002E-3</v>
      </c>
      <c r="F219" s="175"/>
      <c r="G219" s="176">
        <f>ROUND(E219*F219,2)</f>
        <v>0</v>
      </c>
      <c r="H219" s="175"/>
      <c r="I219" s="176">
        <f>ROUND(E219*H219,2)</f>
        <v>0</v>
      </c>
      <c r="J219" s="175"/>
      <c r="K219" s="176">
        <f>ROUND(E219*J219,2)</f>
        <v>0</v>
      </c>
      <c r="L219" s="176">
        <v>21</v>
      </c>
      <c r="M219" s="176">
        <f>G219*(1+L219/100)</f>
        <v>0</v>
      </c>
      <c r="N219" s="176">
        <v>0</v>
      </c>
      <c r="O219" s="176">
        <f>ROUND(E219*N219,2)</f>
        <v>0</v>
      </c>
      <c r="P219" s="176">
        <v>0</v>
      </c>
      <c r="Q219" s="176">
        <f>ROUND(E219*P219,2)</f>
        <v>0</v>
      </c>
      <c r="R219" s="176" t="s">
        <v>444</v>
      </c>
      <c r="S219" s="176" t="s">
        <v>163</v>
      </c>
      <c r="T219" s="177" t="s">
        <v>163</v>
      </c>
      <c r="U219" s="163">
        <v>1.091</v>
      </c>
      <c r="V219" s="163">
        <f>ROUND(E219*U219,2)</f>
        <v>0</v>
      </c>
      <c r="W219" s="163"/>
      <c r="X219" s="154"/>
      <c r="Y219" s="154"/>
      <c r="Z219" s="154"/>
      <c r="AA219" s="154"/>
      <c r="AB219" s="154"/>
      <c r="AC219" s="154"/>
      <c r="AD219" s="154"/>
      <c r="AE219" s="154"/>
      <c r="AF219" s="154"/>
      <c r="AG219" s="154" t="s">
        <v>340</v>
      </c>
      <c r="AH219" s="154"/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</row>
    <row r="220" spans="1:60" outlineLevel="1" x14ac:dyDescent="0.2">
      <c r="A220" s="161"/>
      <c r="B220" s="162"/>
      <c r="C220" s="255" t="s">
        <v>445</v>
      </c>
      <c r="D220" s="256"/>
      <c r="E220" s="256"/>
      <c r="F220" s="256"/>
      <c r="G220" s="256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54"/>
      <c r="Y220" s="154"/>
      <c r="Z220" s="154"/>
      <c r="AA220" s="154"/>
      <c r="AB220" s="154"/>
      <c r="AC220" s="154"/>
      <c r="AD220" s="154"/>
      <c r="AE220" s="154"/>
      <c r="AF220" s="154"/>
      <c r="AG220" s="154" t="s">
        <v>177</v>
      </c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outlineLevel="1" x14ac:dyDescent="0.2">
      <c r="A221" s="161"/>
      <c r="B221" s="162"/>
      <c r="C221" s="195" t="s">
        <v>342</v>
      </c>
      <c r="D221" s="184"/>
      <c r="E221" s="185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54"/>
      <c r="Y221" s="154"/>
      <c r="Z221" s="154"/>
      <c r="AA221" s="154"/>
      <c r="AB221" s="154"/>
      <c r="AC221" s="154"/>
      <c r="AD221" s="154"/>
      <c r="AE221" s="154"/>
      <c r="AF221" s="154"/>
      <c r="AG221" s="154" t="s">
        <v>179</v>
      </c>
      <c r="AH221" s="154">
        <v>0</v>
      </c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outlineLevel="1" x14ac:dyDescent="0.2">
      <c r="A222" s="161"/>
      <c r="B222" s="162"/>
      <c r="C222" s="195" t="s">
        <v>446</v>
      </c>
      <c r="D222" s="184"/>
      <c r="E222" s="185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54"/>
      <c r="Y222" s="154"/>
      <c r="Z222" s="154"/>
      <c r="AA222" s="154"/>
      <c r="AB222" s="154"/>
      <c r="AC222" s="154"/>
      <c r="AD222" s="154"/>
      <c r="AE222" s="154"/>
      <c r="AF222" s="154"/>
      <c r="AG222" s="154" t="s">
        <v>179</v>
      </c>
      <c r="AH222" s="154">
        <v>0</v>
      </c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</row>
    <row r="223" spans="1:60" outlineLevel="1" x14ac:dyDescent="0.2">
      <c r="A223" s="161"/>
      <c r="B223" s="162"/>
      <c r="C223" s="195" t="s">
        <v>447</v>
      </c>
      <c r="D223" s="184"/>
      <c r="E223" s="185">
        <v>4.5500000000000002E-3</v>
      </c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54"/>
      <c r="Y223" s="154"/>
      <c r="Z223" s="154"/>
      <c r="AA223" s="154"/>
      <c r="AB223" s="154"/>
      <c r="AC223" s="154"/>
      <c r="AD223" s="154"/>
      <c r="AE223" s="154"/>
      <c r="AF223" s="154"/>
      <c r="AG223" s="154" t="s">
        <v>179</v>
      </c>
      <c r="AH223" s="154">
        <v>0</v>
      </c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</row>
    <row r="224" spans="1:60" x14ac:dyDescent="0.2">
      <c r="A224" s="165" t="s">
        <v>158</v>
      </c>
      <c r="B224" s="166" t="s">
        <v>99</v>
      </c>
      <c r="C224" s="179" t="s">
        <v>100</v>
      </c>
      <c r="D224" s="167"/>
      <c r="E224" s="168"/>
      <c r="F224" s="169"/>
      <c r="G224" s="169">
        <f>SUMIF(AG225:AG242,"&lt;&gt;NOR",G225:G242)</f>
        <v>0</v>
      </c>
      <c r="H224" s="169"/>
      <c r="I224" s="169">
        <f>SUM(I225:I242)</f>
        <v>0</v>
      </c>
      <c r="J224" s="169"/>
      <c r="K224" s="169">
        <f>SUM(K225:K242)</f>
        <v>0</v>
      </c>
      <c r="L224" s="169"/>
      <c r="M224" s="169">
        <f>SUM(M225:M242)</f>
        <v>0</v>
      </c>
      <c r="N224" s="169"/>
      <c r="O224" s="169">
        <f>SUM(O225:O242)</f>
        <v>0.11</v>
      </c>
      <c r="P224" s="169"/>
      <c r="Q224" s="169">
        <f>SUM(Q225:Q242)</f>
        <v>0</v>
      </c>
      <c r="R224" s="169"/>
      <c r="S224" s="169"/>
      <c r="T224" s="170"/>
      <c r="U224" s="164"/>
      <c r="V224" s="164">
        <f>SUM(V225:V242)</f>
        <v>45.74</v>
      </c>
      <c r="W224" s="164"/>
      <c r="AG224" t="s">
        <v>159</v>
      </c>
    </row>
    <row r="225" spans="1:60" ht="22.5" outlineLevel="1" x14ac:dyDescent="0.2">
      <c r="A225" s="188">
        <v>86</v>
      </c>
      <c r="B225" s="189" t="s">
        <v>448</v>
      </c>
      <c r="C225" s="196" t="s">
        <v>556</v>
      </c>
      <c r="D225" s="190" t="s">
        <v>173</v>
      </c>
      <c r="E225" s="191">
        <v>17</v>
      </c>
      <c r="F225" s="192"/>
      <c r="G225" s="193">
        <f>ROUND(E225*F225,2)</f>
        <v>0</v>
      </c>
      <c r="H225" s="192"/>
      <c r="I225" s="193">
        <f>ROUND(E225*H225,2)</f>
        <v>0</v>
      </c>
      <c r="J225" s="192"/>
      <c r="K225" s="193">
        <f>ROUND(E225*J225,2)</f>
        <v>0</v>
      </c>
      <c r="L225" s="193">
        <v>21</v>
      </c>
      <c r="M225" s="193">
        <f>G225*(1+L225/100)</f>
        <v>0</v>
      </c>
      <c r="N225" s="193">
        <v>5.0000000000000002E-5</v>
      </c>
      <c r="O225" s="193">
        <f>ROUND(E225*N225,2)</f>
        <v>0</v>
      </c>
      <c r="P225" s="193">
        <v>0</v>
      </c>
      <c r="Q225" s="193">
        <f>ROUND(E225*P225,2)</f>
        <v>0</v>
      </c>
      <c r="R225" s="193" t="s">
        <v>449</v>
      </c>
      <c r="S225" s="193" t="s">
        <v>163</v>
      </c>
      <c r="T225" s="194" t="s">
        <v>163</v>
      </c>
      <c r="U225" s="163">
        <v>6.5000000000000002E-2</v>
      </c>
      <c r="V225" s="163">
        <f>ROUND(E225*U225,2)</f>
        <v>1.1100000000000001</v>
      </c>
      <c r="W225" s="163"/>
      <c r="X225" s="154"/>
      <c r="Y225" s="154"/>
      <c r="Z225" s="154"/>
      <c r="AA225" s="154"/>
      <c r="AB225" s="154"/>
      <c r="AC225" s="154"/>
      <c r="AD225" s="154"/>
      <c r="AE225" s="154"/>
      <c r="AF225" s="154"/>
      <c r="AG225" s="154" t="s">
        <v>450</v>
      </c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ht="22.5" outlineLevel="1" x14ac:dyDescent="0.2">
      <c r="A226" s="171">
        <v>87</v>
      </c>
      <c r="B226" s="172" t="s">
        <v>451</v>
      </c>
      <c r="C226" s="180" t="s">
        <v>452</v>
      </c>
      <c r="D226" s="173" t="s">
        <v>173</v>
      </c>
      <c r="E226" s="174">
        <v>17</v>
      </c>
      <c r="F226" s="175"/>
      <c r="G226" s="176">
        <f>ROUND(E226*F226,2)</f>
        <v>0</v>
      </c>
      <c r="H226" s="175"/>
      <c r="I226" s="176">
        <f>ROUND(E226*H226,2)</f>
        <v>0</v>
      </c>
      <c r="J226" s="175"/>
      <c r="K226" s="176">
        <f>ROUND(E226*J226,2)</f>
        <v>0</v>
      </c>
      <c r="L226" s="176">
        <v>21</v>
      </c>
      <c r="M226" s="176">
        <f>G226*(1+L226/100)</f>
        <v>0</v>
      </c>
      <c r="N226" s="176">
        <v>3.0000000000000001E-3</v>
      </c>
      <c r="O226" s="176">
        <f>ROUND(E226*N226,2)</f>
        <v>0.05</v>
      </c>
      <c r="P226" s="176">
        <v>0</v>
      </c>
      <c r="Q226" s="176">
        <f>ROUND(E226*P226,2)</f>
        <v>0</v>
      </c>
      <c r="R226" s="176" t="s">
        <v>449</v>
      </c>
      <c r="S226" s="176" t="s">
        <v>163</v>
      </c>
      <c r="T226" s="177" t="s">
        <v>163</v>
      </c>
      <c r="U226" s="163">
        <v>0.32200000000000001</v>
      </c>
      <c r="V226" s="163">
        <f>ROUND(E226*U226,2)</f>
        <v>5.47</v>
      </c>
      <c r="W226" s="163"/>
      <c r="X226" s="154"/>
      <c r="Y226" s="154"/>
      <c r="Z226" s="154"/>
      <c r="AA226" s="154"/>
      <c r="AB226" s="154"/>
      <c r="AC226" s="154"/>
      <c r="AD226" s="154"/>
      <c r="AE226" s="154"/>
      <c r="AF226" s="154"/>
      <c r="AG226" s="154" t="s">
        <v>175</v>
      </c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outlineLevel="1" x14ac:dyDescent="0.2">
      <c r="A227" s="161"/>
      <c r="B227" s="162"/>
      <c r="C227" s="195" t="s">
        <v>225</v>
      </c>
      <c r="D227" s="184"/>
      <c r="E227" s="185">
        <v>17</v>
      </c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54"/>
      <c r="Y227" s="154"/>
      <c r="Z227" s="154"/>
      <c r="AA227" s="154"/>
      <c r="AB227" s="154"/>
      <c r="AC227" s="154"/>
      <c r="AD227" s="154"/>
      <c r="AE227" s="154"/>
      <c r="AF227" s="154"/>
      <c r="AG227" s="154" t="s">
        <v>179</v>
      </c>
      <c r="AH227" s="154">
        <v>0</v>
      </c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</row>
    <row r="228" spans="1:60" outlineLevel="1" x14ac:dyDescent="0.2">
      <c r="A228" s="171">
        <v>88</v>
      </c>
      <c r="B228" s="172" t="s">
        <v>453</v>
      </c>
      <c r="C228" s="180" t="s">
        <v>454</v>
      </c>
      <c r="D228" s="173" t="s">
        <v>354</v>
      </c>
      <c r="E228" s="174">
        <v>20.55</v>
      </c>
      <c r="F228" s="175"/>
      <c r="G228" s="176">
        <f>ROUND(E228*F228,2)</f>
        <v>0</v>
      </c>
      <c r="H228" s="175"/>
      <c r="I228" s="176">
        <f>ROUND(E228*H228,2)</f>
        <v>0</v>
      </c>
      <c r="J228" s="175"/>
      <c r="K228" s="176">
        <f>ROUND(E228*J228,2)</f>
        <v>0</v>
      </c>
      <c r="L228" s="176">
        <v>21</v>
      </c>
      <c r="M228" s="176">
        <f>G228*(1+L228/100)</f>
        <v>0</v>
      </c>
      <c r="N228" s="176">
        <v>2.0000000000000001E-4</v>
      </c>
      <c r="O228" s="176">
        <f>ROUND(E228*N228,2)</f>
        <v>0</v>
      </c>
      <c r="P228" s="176">
        <v>0</v>
      </c>
      <c r="Q228" s="176">
        <f>ROUND(E228*P228,2)</f>
        <v>0</v>
      </c>
      <c r="R228" s="176"/>
      <c r="S228" s="176" t="s">
        <v>193</v>
      </c>
      <c r="T228" s="177" t="s">
        <v>164</v>
      </c>
      <c r="U228" s="163">
        <v>0.23</v>
      </c>
      <c r="V228" s="163">
        <f>ROUND(E228*U228,2)</f>
        <v>4.7300000000000004</v>
      </c>
      <c r="W228" s="163"/>
      <c r="X228" s="154"/>
      <c r="Y228" s="154"/>
      <c r="Z228" s="154"/>
      <c r="AA228" s="154"/>
      <c r="AB228" s="154"/>
      <c r="AC228" s="154"/>
      <c r="AD228" s="154"/>
      <c r="AE228" s="154"/>
      <c r="AF228" s="154"/>
      <c r="AG228" s="154" t="s">
        <v>175</v>
      </c>
      <c r="AH228" s="154"/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outlineLevel="1" x14ac:dyDescent="0.2">
      <c r="A229" s="161"/>
      <c r="B229" s="162"/>
      <c r="C229" s="252" t="s">
        <v>455</v>
      </c>
      <c r="D229" s="253"/>
      <c r="E229" s="253"/>
      <c r="F229" s="253"/>
      <c r="G229" s="25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54"/>
      <c r="Y229" s="154"/>
      <c r="Z229" s="154"/>
      <c r="AA229" s="154"/>
      <c r="AB229" s="154"/>
      <c r="AC229" s="154"/>
      <c r="AD229" s="154"/>
      <c r="AE229" s="154"/>
      <c r="AF229" s="154"/>
      <c r="AG229" s="154" t="s">
        <v>167</v>
      </c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outlineLevel="1" x14ac:dyDescent="0.2">
      <c r="A230" s="161"/>
      <c r="B230" s="162"/>
      <c r="C230" s="195" t="s">
        <v>456</v>
      </c>
      <c r="D230" s="184"/>
      <c r="E230" s="185">
        <v>20.55</v>
      </c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54"/>
      <c r="Y230" s="154"/>
      <c r="Z230" s="154"/>
      <c r="AA230" s="154"/>
      <c r="AB230" s="154"/>
      <c r="AC230" s="154"/>
      <c r="AD230" s="154"/>
      <c r="AE230" s="154"/>
      <c r="AF230" s="154"/>
      <c r="AG230" s="154" t="s">
        <v>179</v>
      </c>
      <c r="AH230" s="154">
        <v>0</v>
      </c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</row>
    <row r="231" spans="1:60" ht="22.5" outlineLevel="1" x14ac:dyDescent="0.2">
      <c r="A231" s="171">
        <v>89</v>
      </c>
      <c r="B231" s="172" t="s">
        <v>457</v>
      </c>
      <c r="C231" s="180" t="s">
        <v>458</v>
      </c>
      <c r="D231" s="173" t="s">
        <v>173</v>
      </c>
      <c r="E231" s="174">
        <v>31.042999999999999</v>
      </c>
      <c r="F231" s="175"/>
      <c r="G231" s="176">
        <f>ROUND(E231*F231,2)</f>
        <v>0</v>
      </c>
      <c r="H231" s="175"/>
      <c r="I231" s="176">
        <f>ROUND(E231*H231,2)</f>
        <v>0</v>
      </c>
      <c r="J231" s="175"/>
      <c r="K231" s="176">
        <f>ROUND(E231*J231,2)</f>
        <v>0</v>
      </c>
      <c r="L231" s="176">
        <v>21</v>
      </c>
      <c r="M231" s="176">
        <f>G231*(1+L231/100)</f>
        <v>0</v>
      </c>
      <c r="N231" s="176">
        <v>1.9499999999999999E-3</v>
      </c>
      <c r="O231" s="176">
        <f>ROUND(E231*N231,2)</f>
        <v>0.06</v>
      </c>
      <c r="P231" s="176">
        <v>0</v>
      </c>
      <c r="Q231" s="176">
        <f>ROUND(E231*P231,2)</f>
        <v>0</v>
      </c>
      <c r="R231" s="176"/>
      <c r="S231" s="176" t="s">
        <v>193</v>
      </c>
      <c r="T231" s="177" t="s">
        <v>164</v>
      </c>
      <c r="U231" s="163">
        <v>1.0525</v>
      </c>
      <c r="V231" s="163">
        <f>ROUND(E231*U231,2)</f>
        <v>32.67</v>
      </c>
      <c r="W231" s="163"/>
      <c r="X231" s="154"/>
      <c r="Y231" s="154"/>
      <c r="Z231" s="154"/>
      <c r="AA231" s="154"/>
      <c r="AB231" s="154"/>
      <c r="AC231" s="154"/>
      <c r="AD231" s="154"/>
      <c r="AE231" s="154"/>
      <c r="AF231" s="154"/>
      <c r="AG231" s="154" t="s">
        <v>175</v>
      </c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</row>
    <row r="232" spans="1:60" outlineLevel="1" x14ac:dyDescent="0.2">
      <c r="A232" s="161"/>
      <c r="B232" s="162"/>
      <c r="C232" s="252" t="s">
        <v>459</v>
      </c>
      <c r="D232" s="253"/>
      <c r="E232" s="253"/>
      <c r="F232" s="253"/>
      <c r="G232" s="25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54"/>
      <c r="Y232" s="154"/>
      <c r="Z232" s="154"/>
      <c r="AA232" s="154"/>
      <c r="AB232" s="154"/>
      <c r="AC232" s="154"/>
      <c r="AD232" s="154"/>
      <c r="AE232" s="154"/>
      <c r="AF232" s="154"/>
      <c r="AG232" s="154" t="s">
        <v>167</v>
      </c>
      <c r="AH232" s="154"/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</row>
    <row r="233" spans="1:60" outlineLevel="1" x14ac:dyDescent="0.2">
      <c r="A233" s="161"/>
      <c r="B233" s="162"/>
      <c r="C233" s="195" t="s">
        <v>226</v>
      </c>
      <c r="D233" s="184"/>
      <c r="E233" s="185">
        <v>29.81</v>
      </c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54"/>
      <c r="Y233" s="154"/>
      <c r="Z233" s="154"/>
      <c r="AA233" s="154"/>
      <c r="AB233" s="154"/>
      <c r="AC233" s="154"/>
      <c r="AD233" s="154"/>
      <c r="AE233" s="154"/>
      <c r="AF233" s="154"/>
      <c r="AG233" s="154" t="s">
        <v>179</v>
      </c>
      <c r="AH233" s="154">
        <v>0</v>
      </c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</row>
    <row r="234" spans="1:60" outlineLevel="1" x14ac:dyDescent="0.2">
      <c r="A234" s="161"/>
      <c r="B234" s="162"/>
      <c r="C234" s="195" t="s">
        <v>460</v>
      </c>
      <c r="D234" s="184"/>
      <c r="E234" s="185">
        <v>1.2330000000000001</v>
      </c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54"/>
      <c r="Y234" s="154"/>
      <c r="Z234" s="154"/>
      <c r="AA234" s="154"/>
      <c r="AB234" s="154"/>
      <c r="AC234" s="154"/>
      <c r="AD234" s="154"/>
      <c r="AE234" s="154"/>
      <c r="AF234" s="154"/>
      <c r="AG234" s="154" t="s">
        <v>179</v>
      </c>
      <c r="AH234" s="154">
        <v>0</v>
      </c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</row>
    <row r="235" spans="1:60" outlineLevel="1" x14ac:dyDescent="0.2">
      <c r="A235" s="171">
        <v>90</v>
      </c>
      <c r="B235" s="172" t="s">
        <v>461</v>
      </c>
      <c r="C235" s="180" t="s">
        <v>462</v>
      </c>
      <c r="D235" s="173" t="s">
        <v>354</v>
      </c>
      <c r="E235" s="174">
        <v>22.5</v>
      </c>
      <c r="F235" s="175"/>
      <c r="G235" s="176">
        <f>ROUND(E235*F235,2)</f>
        <v>0</v>
      </c>
      <c r="H235" s="175"/>
      <c r="I235" s="176">
        <f>ROUND(E235*H235,2)</f>
        <v>0</v>
      </c>
      <c r="J235" s="175"/>
      <c r="K235" s="176">
        <f>ROUND(E235*J235,2)</f>
        <v>0</v>
      </c>
      <c r="L235" s="176">
        <v>21</v>
      </c>
      <c r="M235" s="176">
        <f>G235*(1+L235/100)</f>
        <v>0</v>
      </c>
      <c r="N235" s="176">
        <v>4.0000000000000003E-5</v>
      </c>
      <c r="O235" s="176">
        <f>ROUND(E235*N235,2)</f>
        <v>0</v>
      </c>
      <c r="P235" s="176">
        <v>0</v>
      </c>
      <c r="Q235" s="176">
        <f>ROUND(E235*P235,2)</f>
        <v>0</v>
      </c>
      <c r="R235" s="176"/>
      <c r="S235" s="176" t="s">
        <v>193</v>
      </c>
      <c r="T235" s="177" t="s">
        <v>194</v>
      </c>
      <c r="U235" s="163">
        <v>7.0000000000000007E-2</v>
      </c>
      <c r="V235" s="163">
        <f>ROUND(E235*U235,2)</f>
        <v>1.58</v>
      </c>
      <c r="W235" s="163"/>
      <c r="X235" s="154"/>
      <c r="Y235" s="154"/>
      <c r="Z235" s="154"/>
      <c r="AA235" s="154"/>
      <c r="AB235" s="154"/>
      <c r="AC235" s="154"/>
      <c r="AD235" s="154"/>
      <c r="AE235" s="154"/>
      <c r="AF235" s="154"/>
      <c r="AG235" s="154" t="s">
        <v>175</v>
      </c>
      <c r="AH235" s="154"/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</row>
    <row r="236" spans="1:60" outlineLevel="1" x14ac:dyDescent="0.2">
      <c r="A236" s="161"/>
      <c r="B236" s="162"/>
      <c r="C236" s="252" t="s">
        <v>414</v>
      </c>
      <c r="D236" s="253"/>
      <c r="E236" s="253"/>
      <c r="F236" s="253"/>
      <c r="G236" s="25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54"/>
      <c r="Y236" s="154"/>
      <c r="Z236" s="154"/>
      <c r="AA236" s="154"/>
      <c r="AB236" s="154"/>
      <c r="AC236" s="154"/>
      <c r="AD236" s="154"/>
      <c r="AE236" s="154"/>
      <c r="AF236" s="154"/>
      <c r="AG236" s="154" t="s">
        <v>167</v>
      </c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</row>
    <row r="237" spans="1:60" outlineLevel="1" x14ac:dyDescent="0.2">
      <c r="A237" s="161"/>
      <c r="B237" s="162"/>
      <c r="C237" s="195" t="s">
        <v>370</v>
      </c>
      <c r="D237" s="184"/>
      <c r="E237" s="185">
        <v>22.5</v>
      </c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54"/>
      <c r="Y237" s="154"/>
      <c r="Z237" s="154"/>
      <c r="AA237" s="154"/>
      <c r="AB237" s="154"/>
      <c r="AC237" s="154"/>
      <c r="AD237" s="154"/>
      <c r="AE237" s="154"/>
      <c r="AF237" s="154"/>
      <c r="AG237" s="154" t="s">
        <v>179</v>
      </c>
      <c r="AH237" s="154">
        <v>0</v>
      </c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</row>
    <row r="238" spans="1:60" outlineLevel="1" x14ac:dyDescent="0.2">
      <c r="A238" s="171">
        <v>91</v>
      </c>
      <c r="B238" s="172" t="s">
        <v>463</v>
      </c>
      <c r="C238" s="180" t="s">
        <v>464</v>
      </c>
      <c r="D238" s="173" t="s">
        <v>209</v>
      </c>
      <c r="E238" s="174">
        <v>0.11738999999999999</v>
      </c>
      <c r="F238" s="175"/>
      <c r="G238" s="176">
        <f>ROUND(E238*F238,2)</f>
        <v>0</v>
      </c>
      <c r="H238" s="175"/>
      <c r="I238" s="176">
        <f>ROUND(E238*H238,2)</f>
        <v>0</v>
      </c>
      <c r="J238" s="175"/>
      <c r="K238" s="176">
        <f>ROUND(E238*J238,2)</f>
        <v>0</v>
      </c>
      <c r="L238" s="176">
        <v>21</v>
      </c>
      <c r="M238" s="176">
        <f>G238*(1+L238/100)</f>
        <v>0</v>
      </c>
      <c r="N238" s="176">
        <v>0</v>
      </c>
      <c r="O238" s="176">
        <f>ROUND(E238*N238,2)</f>
        <v>0</v>
      </c>
      <c r="P238" s="176">
        <v>0</v>
      </c>
      <c r="Q238" s="176">
        <f>ROUND(E238*P238,2)</f>
        <v>0</v>
      </c>
      <c r="R238" s="176" t="s">
        <v>449</v>
      </c>
      <c r="S238" s="176" t="s">
        <v>163</v>
      </c>
      <c r="T238" s="177" t="s">
        <v>163</v>
      </c>
      <c r="U238" s="163">
        <v>1.4990000000000001</v>
      </c>
      <c r="V238" s="163">
        <f>ROUND(E238*U238,2)</f>
        <v>0.18</v>
      </c>
      <c r="W238" s="163"/>
      <c r="X238" s="154"/>
      <c r="Y238" s="154"/>
      <c r="Z238" s="154"/>
      <c r="AA238" s="154"/>
      <c r="AB238" s="154"/>
      <c r="AC238" s="154"/>
      <c r="AD238" s="154"/>
      <c r="AE238" s="154"/>
      <c r="AF238" s="154"/>
      <c r="AG238" s="154" t="s">
        <v>340</v>
      </c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</row>
    <row r="239" spans="1:60" outlineLevel="1" x14ac:dyDescent="0.2">
      <c r="A239" s="161"/>
      <c r="B239" s="162"/>
      <c r="C239" s="255" t="s">
        <v>381</v>
      </c>
      <c r="D239" s="256"/>
      <c r="E239" s="256"/>
      <c r="F239" s="256"/>
      <c r="G239" s="256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54"/>
      <c r="Y239" s="154"/>
      <c r="Z239" s="154"/>
      <c r="AA239" s="154"/>
      <c r="AB239" s="154"/>
      <c r="AC239" s="154"/>
      <c r="AD239" s="154"/>
      <c r="AE239" s="154"/>
      <c r="AF239" s="154"/>
      <c r="AG239" s="154" t="s">
        <v>177</v>
      </c>
      <c r="AH239" s="154"/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  <c r="BG239" s="154"/>
      <c r="BH239" s="154"/>
    </row>
    <row r="240" spans="1:60" outlineLevel="1" x14ac:dyDescent="0.2">
      <c r="A240" s="161"/>
      <c r="B240" s="162"/>
      <c r="C240" s="195" t="s">
        <v>342</v>
      </c>
      <c r="D240" s="184"/>
      <c r="E240" s="185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54"/>
      <c r="Y240" s="154"/>
      <c r="Z240" s="154"/>
      <c r="AA240" s="154"/>
      <c r="AB240" s="154"/>
      <c r="AC240" s="154"/>
      <c r="AD240" s="154"/>
      <c r="AE240" s="154"/>
      <c r="AF240" s="154"/>
      <c r="AG240" s="154" t="s">
        <v>179</v>
      </c>
      <c r="AH240" s="154">
        <v>0</v>
      </c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  <c r="BG240" s="154"/>
      <c r="BH240" s="154"/>
    </row>
    <row r="241" spans="1:60" outlineLevel="1" x14ac:dyDescent="0.2">
      <c r="A241" s="161"/>
      <c r="B241" s="162"/>
      <c r="C241" s="195" t="s">
        <v>465</v>
      </c>
      <c r="D241" s="184"/>
      <c r="E241" s="185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54"/>
      <c r="Y241" s="154"/>
      <c r="Z241" s="154"/>
      <c r="AA241" s="154"/>
      <c r="AB241" s="154"/>
      <c r="AC241" s="154"/>
      <c r="AD241" s="154"/>
      <c r="AE241" s="154"/>
      <c r="AF241" s="154"/>
      <c r="AG241" s="154" t="s">
        <v>179</v>
      </c>
      <c r="AH241" s="154">
        <v>0</v>
      </c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</row>
    <row r="242" spans="1:60" outlineLevel="1" x14ac:dyDescent="0.2">
      <c r="A242" s="161"/>
      <c r="B242" s="162"/>
      <c r="C242" s="195" t="s">
        <v>466</v>
      </c>
      <c r="D242" s="184"/>
      <c r="E242" s="185">
        <v>0.11738999999999999</v>
      </c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54"/>
      <c r="Y242" s="154"/>
      <c r="Z242" s="154"/>
      <c r="AA242" s="154"/>
      <c r="AB242" s="154"/>
      <c r="AC242" s="154"/>
      <c r="AD242" s="154"/>
      <c r="AE242" s="154"/>
      <c r="AF242" s="154"/>
      <c r="AG242" s="154" t="s">
        <v>179</v>
      </c>
      <c r="AH242" s="154">
        <v>0</v>
      </c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</row>
    <row r="243" spans="1:60" x14ac:dyDescent="0.2">
      <c r="A243" s="165" t="s">
        <v>158</v>
      </c>
      <c r="B243" s="166" t="s">
        <v>101</v>
      </c>
      <c r="C243" s="179" t="s">
        <v>102</v>
      </c>
      <c r="D243" s="167"/>
      <c r="E243" s="168"/>
      <c r="F243" s="169"/>
      <c r="G243" s="169">
        <f>SUMIF(AG244:AG262,"&lt;&gt;NOR",G244:G262)</f>
        <v>0</v>
      </c>
      <c r="H243" s="169"/>
      <c r="I243" s="169">
        <f>SUM(I244:I262)</f>
        <v>0</v>
      </c>
      <c r="J243" s="169"/>
      <c r="K243" s="169">
        <f>SUM(K244:K262)</f>
        <v>0</v>
      </c>
      <c r="L243" s="169"/>
      <c r="M243" s="169">
        <f>SUM(M244:M262)</f>
        <v>0</v>
      </c>
      <c r="N243" s="169"/>
      <c r="O243" s="169">
        <f>SUM(O244:O262)</f>
        <v>0.51</v>
      </c>
      <c r="P243" s="169"/>
      <c r="Q243" s="169">
        <f>SUM(Q244:Q262)</f>
        <v>0</v>
      </c>
      <c r="R243" s="169"/>
      <c r="S243" s="169"/>
      <c r="T243" s="170"/>
      <c r="U243" s="164"/>
      <c r="V243" s="164">
        <f>SUM(V244:V262)</f>
        <v>30.66</v>
      </c>
      <c r="W243" s="164"/>
      <c r="AG243" t="s">
        <v>159</v>
      </c>
    </row>
    <row r="244" spans="1:60" outlineLevel="1" x14ac:dyDescent="0.2">
      <c r="A244" s="171">
        <v>92</v>
      </c>
      <c r="B244" s="172" t="s">
        <v>467</v>
      </c>
      <c r="C244" s="180" t="s">
        <v>468</v>
      </c>
      <c r="D244" s="173" t="s">
        <v>173</v>
      </c>
      <c r="E244" s="174">
        <v>28.18</v>
      </c>
      <c r="F244" s="175"/>
      <c r="G244" s="176">
        <f>ROUND(E244*F244,2)</f>
        <v>0</v>
      </c>
      <c r="H244" s="175"/>
      <c r="I244" s="176">
        <f>ROUND(E244*H244,2)</f>
        <v>0</v>
      </c>
      <c r="J244" s="175"/>
      <c r="K244" s="176">
        <f>ROUND(E244*J244,2)</f>
        <v>0</v>
      </c>
      <c r="L244" s="176">
        <v>21</v>
      </c>
      <c r="M244" s="176">
        <f>G244*(1+L244/100)</f>
        <v>0</v>
      </c>
      <c r="N244" s="176">
        <v>1.6000000000000001E-4</v>
      </c>
      <c r="O244" s="176">
        <f>ROUND(E244*N244,2)</f>
        <v>0</v>
      </c>
      <c r="P244" s="176">
        <v>0</v>
      </c>
      <c r="Q244" s="176">
        <f>ROUND(E244*P244,2)</f>
        <v>0</v>
      </c>
      <c r="R244" s="176" t="s">
        <v>405</v>
      </c>
      <c r="S244" s="176" t="s">
        <v>163</v>
      </c>
      <c r="T244" s="177" t="s">
        <v>163</v>
      </c>
      <c r="U244" s="163">
        <v>0.05</v>
      </c>
      <c r="V244" s="163">
        <f>ROUND(E244*U244,2)</f>
        <v>1.41</v>
      </c>
      <c r="W244" s="163"/>
      <c r="X244" s="154"/>
      <c r="Y244" s="154"/>
      <c r="Z244" s="154"/>
      <c r="AA244" s="154"/>
      <c r="AB244" s="154"/>
      <c r="AC244" s="154"/>
      <c r="AD244" s="154"/>
      <c r="AE244" s="154"/>
      <c r="AF244" s="154"/>
      <c r="AG244" s="154" t="s">
        <v>175</v>
      </c>
      <c r="AH244" s="154"/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</row>
    <row r="245" spans="1:60" outlineLevel="1" x14ac:dyDescent="0.2">
      <c r="A245" s="161"/>
      <c r="B245" s="162"/>
      <c r="C245" s="252" t="s">
        <v>469</v>
      </c>
      <c r="D245" s="253"/>
      <c r="E245" s="253"/>
      <c r="F245" s="253"/>
      <c r="G245" s="25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54"/>
      <c r="Y245" s="154"/>
      <c r="Z245" s="154"/>
      <c r="AA245" s="154"/>
      <c r="AB245" s="154"/>
      <c r="AC245" s="154"/>
      <c r="AD245" s="154"/>
      <c r="AE245" s="154"/>
      <c r="AF245" s="154"/>
      <c r="AG245" s="154" t="s">
        <v>167</v>
      </c>
      <c r="AH245" s="154"/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  <c r="BG245" s="154"/>
      <c r="BH245" s="154"/>
    </row>
    <row r="246" spans="1:60" ht="22.5" outlineLevel="1" x14ac:dyDescent="0.2">
      <c r="A246" s="171">
        <v>93</v>
      </c>
      <c r="B246" s="172" t="s">
        <v>470</v>
      </c>
      <c r="C246" s="180" t="s">
        <v>471</v>
      </c>
      <c r="D246" s="173" t="s">
        <v>173</v>
      </c>
      <c r="E246" s="174">
        <v>12</v>
      </c>
      <c r="F246" s="175"/>
      <c r="G246" s="176">
        <f>ROUND(E246*F246,2)</f>
        <v>0</v>
      </c>
      <c r="H246" s="175"/>
      <c r="I246" s="176">
        <f>ROUND(E246*H246,2)</f>
        <v>0</v>
      </c>
      <c r="J246" s="175"/>
      <c r="K246" s="176">
        <f>ROUND(E246*J246,2)</f>
        <v>0</v>
      </c>
      <c r="L246" s="176">
        <v>21</v>
      </c>
      <c r="M246" s="176">
        <f>G246*(1+L246/100)</f>
        <v>0</v>
      </c>
      <c r="N246" s="176">
        <v>4.5100000000000001E-3</v>
      </c>
      <c r="O246" s="176">
        <f>ROUND(E246*N246,2)</f>
        <v>0.05</v>
      </c>
      <c r="P246" s="176">
        <v>0</v>
      </c>
      <c r="Q246" s="176">
        <f>ROUND(E246*P246,2)</f>
        <v>0</v>
      </c>
      <c r="R246" s="176" t="s">
        <v>405</v>
      </c>
      <c r="S246" s="176" t="s">
        <v>163</v>
      </c>
      <c r="T246" s="177" t="s">
        <v>163</v>
      </c>
      <c r="U246" s="163">
        <v>1.0746</v>
      </c>
      <c r="V246" s="163">
        <f>ROUND(E246*U246,2)</f>
        <v>12.9</v>
      </c>
      <c r="W246" s="163"/>
      <c r="X246" s="154"/>
      <c r="Y246" s="154"/>
      <c r="Z246" s="154"/>
      <c r="AA246" s="154"/>
      <c r="AB246" s="154"/>
      <c r="AC246" s="154"/>
      <c r="AD246" s="154"/>
      <c r="AE246" s="154"/>
      <c r="AF246" s="154"/>
      <c r="AG246" s="154" t="s">
        <v>175</v>
      </c>
      <c r="AH246" s="154"/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</row>
    <row r="247" spans="1:60" outlineLevel="1" x14ac:dyDescent="0.2">
      <c r="A247" s="161"/>
      <c r="B247" s="162"/>
      <c r="C247" s="195" t="s">
        <v>272</v>
      </c>
      <c r="D247" s="184"/>
      <c r="E247" s="185">
        <v>12</v>
      </c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54"/>
      <c r="Y247" s="154"/>
      <c r="Z247" s="154"/>
      <c r="AA247" s="154"/>
      <c r="AB247" s="154"/>
      <c r="AC247" s="154"/>
      <c r="AD247" s="154"/>
      <c r="AE247" s="154"/>
      <c r="AF247" s="154"/>
      <c r="AG247" s="154" t="s">
        <v>179</v>
      </c>
      <c r="AH247" s="154">
        <v>0</v>
      </c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  <c r="BG247" s="154"/>
      <c r="BH247" s="154"/>
    </row>
    <row r="248" spans="1:60" ht="22.5" outlineLevel="1" x14ac:dyDescent="0.2">
      <c r="A248" s="171">
        <v>94</v>
      </c>
      <c r="B248" s="172" t="s">
        <v>472</v>
      </c>
      <c r="C248" s="180" t="s">
        <v>473</v>
      </c>
      <c r="D248" s="173" t="s">
        <v>173</v>
      </c>
      <c r="E248" s="174">
        <v>16.18</v>
      </c>
      <c r="F248" s="175"/>
      <c r="G248" s="176">
        <f>ROUND(E248*F248,2)</f>
        <v>0</v>
      </c>
      <c r="H248" s="175"/>
      <c r="I248" s="176">
        <f>ROUND(E248*H248,2)</f>
        <v>0</v>
      </c>
      <c r="J248" s="175"/>
      <c r="K248" s="176">
        <f>ROUND(E248*J248,2)</f>
        <v>0</v>
      </c>
      <c r="L248" s="176">
        <v>21</v>
      </c>
      <c r="M248" s="176">
        <f>G248*(1+L248/100)</f>
        <v>0</v>
      </c>
      <c r="N248" s="176">
        <v>5.2399999999999999E-3</v>
      </c>
      <c r="O248" s="176">
        <f>ROUND(E248*N248,2)</f>
        <v>0.08</v>
      </c>
      <c r="P248" s="176">
        <v>0</v>
      </c>
      <c r="Q248" s="176">
        <f>ROUND(E248*P248,2)</f>
        <v>0</v>
      </c>
      <c r="R248" s="176" t="s">
        <v>405</v>
      </c>
      <c r="S248" s="176" t="s">
        <v>163</v>
      </c>
      <c r="T248" s="177" t="s">
        <v>163</v>
      </c>
      <c r="U248" s="163">
        <v>0.95840000000000003</v>
      </c>
      <c r="V248" s="163">
        <f>ROUND(E248*U248,2)</f>
        <v>15.51</v>
      </c>
      <c r="W248" s="163"/>
      <c r="X248" s="154"/>
      <c r="Y248" s="154"/>
      <c r="Z248" s="154"/>
      <c r="AA248" s="154"/>
      <c r="AB248" s="154"/>
      <c r="AC248" s="154"/>
      <c r="AD248" s="154"/>
      <c r="AE248" s="154"/>
      <c r="AF248" s="154"/>
      <c r="AG248" s="154" t="s">
        <v>175</v>
      </c>
      <c r="AH248" s="154"/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</row>
    <row r="249" spans="1:60" outlineLevel="1" x14ac:dyDescent="0.2">
      <c r="A249" s="161"/>
      <c r="B249" s="162"/>
      <c r="C249" s="195" t="s">
        <v>474</v>
      </c>
      <c r="D249" s="184"/>
      <c r="E249" s="185">
        <v>10.6</v>
      </c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54"/>
      <c r="Y249" s="154"/>
      <c r="Z249" s="154"/>
      <c r="AA249" s="154"/>
      <c r="AB249" s="154"/>
      <c r="AC249" s="154"/>
      <c r="AD249" s="154"/>
      <c r="AE249" s="154"/>
      <c r="AF249" s="154"/>
      <c r="AG249" s="154" t="s">
        <v>179</v>
      </c>
      <c r="AH249" s="154">
        <v>0</v>
      </c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</row>
    <row r="250" spans="1:60" outlineLevel="1" x14ac:dyDescent="0.2">
      <c r="A250" s="161"/>
      <c r="B250" s="162"/>
      <c r="C250" s="195" t="s">
        <v>475</v>
      </c>
      <c r="D250" s="184"/>
      <c r="E250" s="185">
        <v>5.58</v>
      </c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54"/>
      <c r="Y250" s="154"/>
      <c r="Z250" s="154"/>
      <c r="AA250" s="154"/>
      <c r="AB250" s="154"/>
      <c r="AC250" s="154"/>
      <c r="AD250" s="154"/>
      <c r="AE250" s="154"/>
      <c r="AF250" s="154"/>
      <c r="AG250" s="154" t="s">
        <v>179</v>
      </c>
      <c r="AH250" s="154">
        <v>0</v>
      </c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</row>
    <row r="251" spans="1:60" outlineLevel="1" x14ac:dyDescent="0.2">
      <c r="A251" s="171">
        <v>95</v>
      </c>
      <c r="B251" s="172" t="s">
        <v>476</v>
      </c>
      <c r="C251" s="180" t="s">
        <v>477</v>
      </c>
      <c r="D251" s="173" t="s">
        <v>173</v>
      </c>
      <c r="E251" s="174">
        <v>12.6</v>
      </c>
      <c r="F251" s="175"/>
      <c r="G251" s="176">
        <f>ROUND(E251*F251,2)</f>
        <v>0</v>
      </c>
      <c r="H251" s="175"/>
      <c r="I251" s="176">
        <f>ROUND(E251*H251,2)</f>
        <v>0</v>
      </c>
      <c r="J251" s="175"/>
      <c r="K251" s="176">
        <f>ROUND(E251*J251,2)</f>
        <v>0</v>
      </c>
      <c r="L251" s="176">
        <v>21</v>
      </c>
      <c r="M251" s="176">
        <f>G251*(1+L251/100)</f>
        <v>0</v>
      </c>
      <c r="N251" s="176">
        <v>1.2200000000000001E-2</v>
      </c>
      <c r="O251" s="176">
        <f>ROUND(E251*N251,2)</f>
        <v>0.15</v>
      </c>
      <c r="P251" s="176">
        <v>0</v>
      </c>
      <c r="Q251" s="176">
        <f>ROUND(E251*P251,2)</f>
        <v>0</v>
      </c>
      <c r="R251" s="176" t="s">
        <v>373</v>
      </c>
      <c r="S251" s="176" t="s">
        <v>163</v>
      </c>
      <c r="T251" s="177" t="s">
        <v>163</v>
      </c>
      <c r="U251" s="163">
        <v>0</v>
      </c>
      <c r="V251" s="163">
        <f>ROUND(E251*U251,2)</f>
        <v>0</v>
      </c>
      <c r="W251" s="163"/>
      <c r="X251" s="154"/>
      <c r="Y251" s="154"/>
      <c r="Z251" s="154"/>
      <c r="AA251" s="154"/>
      <c r="AB251" s="154"/>
      <c r="AC251" s="154"/>
      <c r="AD251" s="154"/>
      <c r="AE251" s="154"/>
      <c r="AF251" s="154"/>
      <c r="AG251" s="154" t="s">
        <v>197</v>
      </c>
      <c r="AH251" s="154"/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  <c r="BG251" s="154"/>
      <c r="BH251" s="154"/>
    </row>
    <row r="252" spans="1:60" outlineLevel="1" x14ac:dyDescent="0.2">
      <c r="A252" s="161"/>
      <c r="B252" s="162"/>
      <c r="C252" s="195" t="s">
        <v>478</v>
      </c>
      <c r="D252" s="184"/>
      <c r="E252" s="185">
        <v>12.6</v>
      </c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54"/>
      <c r="Y252" s="154"/>
      <c r="Z252" s="154"/>
      <c r="AA252" s="154"/>
      <c r="AB252" s="154"/>
      <c r="AC252" s="154"/>
      <c r="AD252" s="154"/>
      <c r="AE252" s="154"/>
      <c r="AF252" s="154"/>
      <c r="AG252" s="154" t="s">
        <v>179</v>
      </c>
      <c r="AH252" s="154">
        <v>0</v>
      </c>
      <c r="AI252" s="154"/>
      <c r="AJ252" s="154"/>
      <c r="AK252" s="154"/>
      <c r="AL252" s="154"/>
      <c r="AM252" s="154"/>
      <c r="AN252" s="154"/>
      <c r="AO252" s="154"/>
      <c r="AP252" s="154"/>
      <c r="AQ252" s="154"/>
      <c r="AR252" s="154"/>
      <c r="AS252" s="154"/>
      <c r="AT252" s="154"/>
      <c r="AU252" s="154"/>
      <c r="AV252" s="154"/>
      <c r="AW252" s="154"/>
      <c r="AX252" s="154"/>
      <c r="AY252" s="154"/>
      <c r="AZ252" s="154"/>
      <c r="BA252" s="154"/>
      <c r="BB252" s="154"/>
      <c r="BC252" s="154"/>
      <c r="BD252" s="154"/>
      <c r="BE252" s="154"/>
      <c r="BF252" s="154"/>
      <c r="BG252" s="154"/>
      <c r="BH252" s="154"/>
    </row>
    <row r="253" spans="1:60" outlineLevel="1" x14ac:dyDescent="0.2">
      <c r="A253" s="171">
        <v>96</v>
      </c>
      <c r="B253" s="172" t="s">
        <v>479</v>
      </c>
      <c r="C253" s="180" t="s">
        <v>480</v>
      </c>
      <c r="D253" s="173" t="s">
        <v>173</v>
      </c>
      <c r="E253" s="174">
        <v>16.989000000000001</v>
      </c>
      <c r="F253" s="175"/>
      <c r="G253" s="176">
        <f>ROUND(E253*F253,2)</f>
        <v>0</v>
      </c>
      <c r="H253" s="175"/>
      <c r="I253" s="176">
        <f>ROUND(E253*H253,2)</f>
        <v>0</v>
      </c>
      <c r="J253" s="175"/>
      <c r="K253" s="176">
        <f>ROUND(E253*J253,2)</f>
        <v>0</v>
      </c>
      <c r="L253" s="176">
        <v>21</v>
      </c>
      <c r="M253" s="176">
        <f>G253*(1+L253/100)</f>
        <v>0</v>
      </c>
      <c r="N253" s="176">
        <v>1.3599999999999999E-2</v>
      </c>
      <c r="O253" s="176">
        <f>ROUND(E253*N253,2)</f>
        <v>0.23</v>
      </c>
      <c r="P253" s="176">
        <v>0</v>
      </c>
      <c r="Q253" s="176">
        <f>ROUND(E253*P253,2)</f>
        <v>0</v>
      </c>
      <c r="R253" s="176" t="s">
        <v>373</v>
      </c>
      <c r="S253" s="176" t="s">
        <v>163</v>
      </c>
      <c r="T253" s="177" t="s">
        <v>163</v>
      </c>
      <c r="U253" s="163">
        <v>0</v>
      </c>
      <c r="V253" s="163">
        <f>ROUND(E253*U253,2)</f>
        <v>0</v>
      </c>
      <c r="W253" s="163"/>
      <c r="X253" s="154"/>
      <c r="Y253" s="154"/>
      <c r="Z253" s="154"/>
      <c r="AA253" s="154"/>
      <c r="AB253" s="154"/>
      <c r="AC253" s="154"/>
      <c r="AD253" s="154"/>
      <c r="AE253" s="154"/>
      <c r="AF253" s="154"/>
      <c r="AG253" s="154" t="s">
        <v>197</v>
      </c>
      <c r="AH253" s="154"/>
      <c r="AI253" s="154"/>
      <c r="AJ253" s="154"/>
      <c r="AK253" s="154"/>
      <c r="AL253" s="154"/>
      <c r="AM253" s="154"/>
      <c r="AN253" s="154"/>
      <c r="AO253" s="154"/>
      <c r="AP253" s="154"/>
      <c r="AQ253" s="154"/>
      <c r="AR253" s="154"/>
      <c r="AS253" s="154"/>
      <c r="AT253" s="154"/>
      <c r="AU253" s="154"/>
      <c r="AV253" s="154"/>
      <c r="AW253" s="154"/>
      <c r="AX253" s="154"/>
      <c r="AY253" s="154"/>
      <c r="AZ253" s="154"/>
      <c r="BA253" s="154"/>
      <c r="BB253" s="154"/>
      <c r="BC253" s="154"/>
      <c r="BD253" s="154"/>
      <c r="BE253" s="154"/>
      <c r="BF253" s="154"/>
      <c r="BG253" s="154"/>
      <c r="BH253" s="154"/>
    </row>
    <row r="254" spans="1:60" outlineLevel="1" x14ac:dyDescent="0.2">
      <c r="A254" s="161"/>
      <c r="B254" s="162"/>
      <c r="C254" s="197" t="s">
        <v>286</v>
      </c>
      <c r="D254" s="186"/>
      <c r="E254" s="187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54"/>
      <c r="Y254" s="154"/>
      <c r="Z254" s="154"/>
      <c r="AA254" s="154"/>
      <c r="AB254" s="154"/>
      <c r="AC254" s="154"/>
      <c r="AD254" s="154"/>
      <c r="AE254" s="154"/>
      <c r="AF254" s="154"/>
      <c r="AG254" s="154" t="s">
        <v>179</v>
      </c>
      <c r="AH254" s="154"/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  <c r="BG254" s="154"/>
      <c r="BH254" s="154"/>
    </row>
    <row r="255" spans="1:60" outlineLevel="1" x14ac:dyDescent="0.2">
      <c r="A255" s="161"/>
      <c r="B255" s="162"/>
      <c r="C255" s="198" t="s">
        <v>481</v>
      </c>
      <c r="D255" s="186"/>
      <c r="E255" s="187">
        <v>10.6</v>
      </c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54"/>
      <c r="Y255" s="154"/>
      <c r="Z255" s="154"/>
      <c r="AA255" s="154"/>
      <c r="AB255" s="154"/>
      <c r="AC255" s="154"/>
      <c r="AD255" s="154"/>
      <c r="AE255" s="154"/>
      <c r="AF255" s="154"/>
      <c r="AG255" s="154" t="s">
        <v>179</v>
      </c>
      <c r="AH255" s="154">
        <v>2</v>
      </c>
      <c r="AI255" s="154"/>
      <c r="AJ255" s="154"/>
      <c r="AK255" s="154"/>
      <c r="AL255" s="154"/>
      <c r="AM255" s="154"/>
      <c r="AN255" s="154"/>
      <c r="AO255" s="154"/>
      <c r="AP255" s="154"/>
      <c r="AQ255" s="154"/>
      <c r="AR255" s="154"/>
      <c r="AS255" s="154"/>
      <c r="AT255" s="154"/>
      <c r="AU255" s="154"/>
      <c r="AV255" s="154"/>
      <c r="AW255" s="154"/>
      <c r="AX255" s="154"/>
      <c r="AY255" s="154"/>
      <c r="AZ255" s="154"/>
      <c r="BA255" s="154"/>
      <c r="BB255" s="154"/>
      <c r="BC255" s="154"/>
      <c r="BD255" s="154"/>
      <c r="BE255" s="154"/>
      <c r="BF255" s="154"/>
      <c r="BG255" s="154"/>
      <c r="BH255" s="154"/>
    </row>
    <row r="256" spans="1:60" outlineLevel="1" x14ac:dyDescent="0.2">
      <c r="A256" s="161"/>
      <c r="B256" s="162"/>
      <c r="C256" s="198" t="s">
        <v>482</v>
      </c>
      <c r="D256" s="186"/>
      <c r="E256" s="187">
        <v>5.58</v>
      </c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54"/>
      <c r="Y256" s="154"/>
      <c r="Z256" s="154"/>
      <c r="AA256" s="154"/>
      <c r="AB256" s="154"/>
      <c r="AC256" s="154"/>
      <c r="AD256" s="154"/>
      <c r="AE256" s="154"/>
      <c r="AF256" s="154"/>
      <c r="AG256" s="154" t="s">
        <v>179</v>
      </c>
      <c r="AH256" s="154">
        <v>2</v>
      </c>
      <c r="AI256" s="154"/>
      <c r="AJ256" s="154"/>
      <c r="AK256" s="154"/>
      <c r="AL256" s="154"/>
      <c r="AM256" s="154"/>
      <c r="AN256" s="154"/>
      <c r="AO256" s="154"/>
      <c r="AP256" s="154"/>
      <c r="AQ256" s="154"/>
      <c r="AR256" s="154"/>
      <c r="AS256" s="154"/>
      <c r="AT256" s="154"/>
      <c r="AU256" s="154"/>
      <c r="AV256" s="154"/>
      <c r="AW256" s="154"/>
      <c r="AX256" s="154"/>
      <c r="AY256" s="154"/>
      <c r="AZ256" s="154"/>
      <c r="BA256" s="154"/>
      <c r="BB256" s="154"/>
      <c r="BC256" s="154"/>
      <c r="BD256" s="154"/>
      <c r="BE256" s="154"/>
      <c r="BF256" s="154"/>
      <c r="BG256" s="154"/>
      <c r="BH256" s="154"/>
    </row>
    <row r="257" spans="1:60" outlineLevel="1" x14ac:dyDescent="0.2">
      <c r="A257" s="161"/>
      <c r="B257" s="162"/>
      <c r="C257" s="197" t="s">
        <v>291</v>
      </c>
      <c r="D257" s="186"/>
      <c r="E257" s="187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54"/>
      <c r="Y257" s="154"/>
      <c r="Z257" s="154"/>
      <c r="AA257" s="154"/>
      <c r="AB257" s="154"/>
      <c r="AC257" s="154"/>
      <c r="AD257" s="154"/>
      <c r="AE257" s="154"/>
      <c r="AF257" s="154"/>
      <c r="AG257" s="154" t="s">
        <v>179</v>
      </c>
      <c r="AH257" s="154"/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  <c r="BG257" s="154"/>
      <c r="BH257" s="154"/>
    </row>
    <row r="258" spans="1:60" outlineLevel="1" x14ac:dyDescent="0.2">
      <c r="A258" s="161"/>
      <c r="B258" s="162"/>
      <c r="C258" s="195" t="s">
        <v>483</v>
      </c>
      <c r="D258" s="184"/>
      <c r="E258" s="185">
        <v>16.989000000000001</v>
      </c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54"/>
      <c r="Y258" s="154"/>
      <c r="Z258" s="154"/>
      <c r="AA258" s="154"/>
      <c r="AB258" s="154"/>
      <c r="AC258" s="154"/>
      <c r="AD258" s="154"/>
      <c r="AE258" s="154"/>
      <c r="AF258" s="154"/>
      <c r="AG258" s="154" t="s">
        <v>179</v>
      </c>
      <c r="AH258" s="154">
        <v>0</v>
      </c>
      <c r="AI258" s="154"/>
      <c r="AJ258" s="154"/>
      <c r="AK258" s="154"/>
      <c r="AL258" s="154"/>
      <c r="AM258" s="154"/>
      <c r="AN258" s="154"/>
      <c r="AO258" s="154"/>
      <c r="AP258" s="154"/>
      <c r="AQ258" s="154"/>
      <c r="AR258" s="154"/>
      <c r="AS258" s="154"/>
      <c r="AT258" s="154"/>
      <c r="AU258" s="154"/>
      <c r="AV258" s="154"/>
      <c r="AW258" s="154"/>
      <c r="AX258" s="154"/>
      <c r="AY258" s="154"/>
      <c r="AZ258" s="154"/>
      <c r="BA258" s="154"/>
      <c r="BB258" s="154"/>
      <c r="BC258" s="154"/>
      <c r="BD258" s="154"/>
      <c r="BE258" s="154"/>
      <c r="BF258" s="154"/>
      <c r="BG258" s="154"/>
      <c r="BH258" s="154"/>
    </row>
    <row r="259" spans="1:60" outlineLevel="1" x14ac:dyDescent="0.2">
      <c r="A259" s="171">
        <v>97</v>
      </c>
      <c r="B259" s="172" t="s">
        <v>484</v>
      </c>
      <c r="C259" s="180" t="s">
        <v>485</v>
      </c>
      <c r="D259" s="173" t="s">
        <v>209</v>
      </c>
      <c r="E259" s="174">
        <v>0.52817999999999998</v>
      </c>
      <c r="F259" s="175"/>
      <c r="G259" s="176">
        <f>ROUND(E259*F259,2)</f>
        <v>0</v>
      </c>
      <c r="H259" s="175"/>
      <c r="I259" s="176">
        <f>ROUND(E259*H259,2)</f>
        <v>0</v>
      </c>
      <c r="J259" s="175"/>
      <c r="K259" s="176">
        <f>ROUND(E259*J259,2)</f>
        <v>0</v>
      </c>
      <c r="L259" s="176">
        <v>21</v>
      </c>
      <c r="M259" s="176">
        <f>G259*(1+L259/100)</f>
        <v>0</v>
      </c>
      <c r="N259" s="176">
        <v>0</v>
      </c>
      <c r="O259" s="176">
        <f>ROUND(E259*N259,2)</f>
        <v>0</v>
      </c>
      <c r="P259" s="176">
        <v>0</v>
      </c>
      <c r="Q259" s="176">
        <f>ROUND(E259*P259,2)</f>
        <v>0</v>
      </c>
      <c r="R259" s="176" t="s">
        <v>405</v>
      </c>
      <c r="S259" s="176" t="s">
        <v>163</v>
      </c>
      <c r="T259" s="177" t="s">
        <v>163</v>
      </c>
      <c r="U259" s="163">
        <v>1.5980000000000001</v>
      </c>
      <c r="V259" s="163">
        <f>ROUND(E259*U259,2)</f>
        <v>0.84</v>
      </c>
      <c r="W259" s="163"/>
      <c r="X259" s="154"/>
      <c r="Y259" s="154"/>
      <c r="Z259" s="154"/>
      <c r="AA259" s="154"/>
      <c r="AB259" s="154"/>
      <c r="AC259" s="154"/>
      <c r="AD259" s="154"/>
      <c r="AE259" s="154"/>
      <c r="AF259" s="154"/>
      <c r="AG259" s="154" t="s">
        <v>340</v>
      </c>
      <c r="AH259" s="154"/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  <c r="BG259" s="154"/>
      <c r="BH259" s="154"/>
    </row>
    <row r="260" spans="1:60" outlineLevel="1" x14ac:dyDescent="0.2">
      <c r="A260" s="161"/>
      <c r="B260" s="162"/>
      <c r="C260" s="195" t="s">
        <v>342</v>
      </c>
      <c r="D260" s="184"/>
      <c r="E260" s="185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54"/>
      <c r="Y260" s="154"/>
      <c r="Z260" s="154"/>
      <c r="AA260" s="154"/>
      <c r="AB260" s="154"/>
      <c r="AC260" s="154"/>
      <c r="AD260" s="154"/>
      <c r="AE260" s="154"/>
      <c r="AF260" s="154"/>
      <c r="AG260" s="154" t="s">
        <v>179</v>
      </c>
      <c r="AH260" s="154">
        <v>0</v>
      </c>
      <c r="AI260" s="154"/>
      <c r="AJ260" s="154"/>
      <c r="AK260" s="154"/>
      <c r="AL260" s="154"/>
      <c r="AM260" s="154"/>
      <c r="AN260" s="154"/>
      <c r="AO260" s="154"/>
      <c r="AP260" s="154"/>
      <c r="AQ260" s="154"/>
      <c r="AR260" s="154"/>
      <c r="AS260" s="154"/>
      <c r="AT260" s="154"/>
      <c r="AU260" s="154"/>
      <c r="AV260" s="154"/>
      <c r="AW260" s="154"/>
      <c r="AX260" s="154"/>
      <c r="AY260" s="154"/>
      <c r="AZ260" s="154"/>
      <c r="BA260" s="154"/>
      <c r="BB260" s="154"/>
      <c r="BC260" s="154"/>
      <c r="BD260" s="154"/>
      <c r="BE260" s="154"/>
      <c r="BF260" s="154"/>
      <c r="BG260" s="154"/>
      <c r="BH260" s="154"/>
    </row>
    <row r="261" spans="1:60" outlineLevel="1" x14ac:dyDescent="0.2">
      <c r="A261" s="161"/>
      <c r="B261" s="162"/>
      <c r="C261" s="195" t="s">
        <v>486</v>
      </c>
      <c r="D261" s="184"/>
      <c r="E261" s="185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54"/>
      <c r="Y261" s="154"/>
      <c r="Z261" s="154"/>
      <c r="AA261" s="154"/>
      <c r="AB261" s="154"/>
      <c r="AC261" s="154"/>
      <c r="AD261" s="154"/>
      <c r="AE261" s="154"/>
      <c r="AF261" s="154"/>
      <c r="AG261" s="154" t="s">
        <v>179</v>
      </c>
      <c r="AH261" s="154">
        <v>0</v>
      </c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  <c r="BG261" s="154"/>
      <c r="BH261" s="154"/>
    </row>
    <row r="262" spans="1:60" outlineLevel="1" x14ac:dyDescent="0.2">
      <c r="A262" s="161"/>
      <c r="B262" s="162"/>
      <c r="C262" s="195" t="s">
        <v>487</v>
      </c>
      <c r="D262" s="184"/>
      <c r="E262" s="185">
        <v>0.52817999999999998</v>
      </c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54"/>
      <c r="Y262" s="154"/>
      <c r="Z262" s="154"/>
      <c r="AA262" s="154"/>
      <c r="AB262" s="154"/>
      <c r="AC262" s="154"/>
      <c r="AD262" s="154"/>
      <c r="AE262" s="154"/>
      <c r="AF262" s="154"/>
      <c r="AG262" s="154" t="s">
        <v>179</v>
      </c>
      <c r="AH262" s="154">
        <v>0</v>
      </c>
      <c r="AI262" s="154"/>
      <c r="AJ262" s="154"/>
      <c r="AK262" s="154"/>
      <c r="AL262" s="154"/>
      <c r="AM262" s="154"/>
      <c r="AN262" s="154"/>
      <c r="AO262" s="154"/>
      <c r="AP262" s="154"/>
      <c r="AQ262" s="154"/>
      <c r="AR262" s="154"/>
      <c r="AS262" s="154"/>
      <c r="AT262" s="154"/>
      <c r="AU262" s="154"/>
      <c r="AV262" s="154"/>
      <c r="AW262" s="154"/>
      <c r="AX262" s="154"/>
      <c r="AY262" s="154"/>
      <c r="AZ262" s="154"/>
      <c r="BA262" s="154"/>
      <c r="BB262" s="154"/>
      <c r="BC262" s="154"/>
      <c r="BD262" s="154"/>
      <c r="BE262" s="154"/>
      <c r="BF262" s="154"/>
      <c r="BG262" s="154"/>
      <c r="BH262" s="154"/>
    </row>
    <row r="263" spans="1:60" x14ac:dyDescent="0.2">
      <c r="A263" s="165" t="s">
        <v>158</v>
      </c>
      <c r="B263" s="166" t="s">
        <v>103</v>
      </c>
      <c r="C263" s="179" t="s">
        <v>104</v>
      </c>
      <c r="D263" s="167"/>
      <c r="E263" s="168"/>
      <c r="F263" s="169"/>
      <c r="G263" s="169">
        <f>SUMIF(AG264:AG267,"&lt;&gt;NOR",G264:G267)</f>
        <v>0</v>
      </c>
      <c r="H263" s="169"/>
      <c r="I263" s="169">
        <f>SUM(I264:I267)</f>
        <v>0</v>
      </c>
      <c r="J263" s="169"/>
      <c r="K263" s="169">
        <f>SUM(K264:K267)</f>
        <v>0</v>
      </c>
      <c r="L263" s="169"/>
      <c r="M263" s="169">
        <f>SUM(M264:M267)</f>
        <v>0</v>
      </c>
      <c r="N263" s="169"/>
      <c r="O263" s="169">
        <f>SUM(O264:O267)</f>
        <v>0</v>
      </c>
      <c r="P263" s="169"/>
      <c r="Q263" s="169">
        <f>SUM(Q264:Q267)</f>
        <v>0</v>
      </c>
      <c r="R263" s="169"/>
      <c r="S263" s="169"/>
      <c r="T263" s="170"/>
      <c r="U263" s="164"/>
      <c r="V263" s="164">
        <f>SUM(V264:V267)</f>
        <v>4.49</v>
      </c>
      <c r="W263" s="164"/>
      <c r="AG263" t="s">
        <v>159</v>
      </c>
    </row>
    <row r="264" spans="1:60" outlineLevel="1" x14ac:dyDescent="0.2">
      <c r="A264" s="171">
        <v>98</v>
      </c>
      <c r="B264" s="172" t="s">
        <v>488</v>
      </c>
      <c r="C264" s="180" t="s">
        <v>489</v>
      </c>
      <c r="D264" s="173" t="s">
        <v>173</v>
      </c>
      <c r="E264" s="174">
        <v>0.627</v>
      </c>
      <c r="F264" s="175"/>
      <c r="G264" s="176">
        <f>ROUND(E264*F264,2)</f>
        <v>0</v>
      </c>
      <c r="H264" s="175"/>
      <c r="I264" s="176">
        <f>ROUND(E264*H264,2)</f>
        <v>0</v>
      </c>
      <c r="J264" s="175"/>
      <c r="K264" s="176">
        <f>ROUND(E264*J264,2)</f>
        <v>0</v>
      </c>
      <c r="L264" s="176">
        <v>21</v>
      </c>
      <c r="M264" s="176">
        <f>G264*(1+L264/100)</f>
        <v>0</v>
      </c>
      <c r="N264" s="176">
        <v>4.0000000000000002E-4</v>
      </c>
      <c r="O264" s="176">
        <f>ROUND(E264*N264,2)</f>
        <v>0</v>
      </c>
      <c r="P264" s="176">
        <v>0</v>
      </c>
      <c r="Q264" s="176">
        <f>ROUND(E264*P264,2)</f>
        <v>0</v>
      </c>
      <c r="R264" s="176" t="s">
        <v>490</v>
      </c>
      <c r="S264" s="176" t="s">
        <v>163</v>
      </c>
      <c r="T264" s="177" t="s">
        <v>163</v>
      </c>
      <c r="U264" s="163">
        <v>0.315</v>
      </c>
      <c r="V264" s="163">
        <f>ROUND(E264*U264,2)</f>
        <v>0.2</v>
      </c>
      <c r="W264" s="163"/>
      <c r="X264" s="154"/>
      <c r="Y264" s="154"/>
      <c r="Z264" s="154"/>
      <c r="AA264" s="154"/>
      <c r="AB264" s="154"/>
      <c r="AC264" s="154"/>
      <c r="AD264" s="154"/>
      <c r="AE264" s="154"/>
      <c r="AF264" s="154"/>
      <c r="AG264" s="154" t="s">
        <v>175</v>
      </c>
      <c r="AH264" s="154"/>
      <c r="AI264" s="154"/>
      <c r="AJ264" s="154"/>
      <c r="AK264" s="154"/>
      <c r="AL264" s="154"/>
      <c r="AM264" s="154"/>
      <c r="AN264" s="154"/>
      <c r="AO264" s="154"/>
      <c r="AP264" s="154"/>
      <c r="AQ264" s="154"/>
      <c r="AR264" s="154"/>
      <c r="AS264" s="154"/>
      <c r="AT264" s="154"/>
      <c r="AU264" s="154"/>
      <c r="AV264" s="154"/>
      <c r="AW264" s="154"/>
      <c r="AX264" s="154"/>
      <c r="AY264" s="154"/>
      <c r="AZ264" s="154"/>
      <c r="BA264" s="154"/>
      <c r="BB264" s="154"/>
      <c r="BC264" s="154"/>
      <c r="BD264" s="154"/>
      <c r="BE264" s="154"/>
      <c r="BF264" s="154"/>
      <c r="BG264" s="154"/>
      <c r="BH264" s="154"/>
    </row>
    <row r="265" spans="1:60" outlineLevel="1" x14ac:dyDescent="0.2">
      <c r="A265" s="161"/>
      <c r="B265" s="162"/>
      <c r="C265" s="195" t="s">
        <v>491</v>
      </c>
      <c r="D265" s="184"/>
      <c r="E265" s="185">
        <v>0.627</v>
      </c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54"/>
      <c r="Y265" s="154"/>
      <c r="Z265" s="154"/>
      <c r="AA265" s="154"/>
      <c r="AB265" s="154"/>
      <c r="AC265" s="154"/>
      <c r="AD265" s="154"/>
      <c r="AE265" s="154"/>
      <c r="AF265" s="154"/>
      <c r="AG265" s="154" t="s">
        <v>179</v>
      </c>
      <c r="AH265" s="154">
        <v>0</v>
      </c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</row>
    <row r="266" spans="1:60" outlineLevel="1" x14ac:dyDescent="0.2">
      <c r="A266" s="171">
        <v>99</v>
      </c>
      <c r="B266" s="172" t="s">
        <v>492</v>
      </c>
      <c r="C266" s="180" t="s">
        <v>493</v>
      </c>
      <c r="D266" s="173" t="s">
        <v>173</v>
      </c>
      <c r="E266" s="174">
        <v>29.81</v>
      </c>
      <c r="F266" s="175"/>
      <c r="G266" s="176">
        <f>ROUND(E266*F266,2)</f>
        <v>0</v>
      </c>
      <c r="H266" s="175"/>
      <c r="I266" s="176">
        <f>ROUND(E266*H266,2)</f>
        <v>0</v>
      </c>
      <c r="J266" s="175"/>
      <c r="K266" s="176">
        <f>ROUND(E266*J266,2)</f>
        <v>0</v>
      </c>
      <c r="L266" s="176">
        <v>21</v>
      </c>
      <c r="M266" s="176">
        <f>G266*(1+L266/100)</f>
        <v>0</v>
      </c>
      <c r="N266" s="176">
        <v>6.9999999999999994E-5</v>
      </c>
      <c r="O266" s="176">
        <f>ROUND(E266*N266,2)</f>
        <v>0</v>
      </c>
      <c r="P266" s="176">
        <v>0</v>
      </c>
      <c r="Q266" s="176">
        <f>ROUND(E266*P266,2)</f>
        <v>0</v>
      </c>
      <c r="R266" s="176" t="s">
        <v>490</v>
      </c>
      <c r="S266" s="176" t="s">
        <v>163</v>
      </c>
      <c r="T266" s="177" t="s">
        <v>163</v>
      </c>
      <c r="U266" s="163">
        <v>0.14399999999999999</v>
      </c>
      <c r="V266" s="163">
        <f>ROUND(E266*U266,2)</f>
        <v>4.29</v>
      </c>
      <c r="W266" s="163"/>
      <c r="X266" s="154"/>
      <c r="Y266" s="154"/>
      <c r="Z266" s="154"/>
      <c r="AA266" s="154"/>
      <c r="AB266" s="154"/>
      <c r="AC266" s="154"/>
      <c r="AD266" s="154"/>
      <c r="AE266" s="154"/>
      <c r="AF266" s="154"/>
      <c r="AG266" s="154" t="s">
        <v>175</v>
      </c>
      <c r="AH266" s="154"/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4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</row>
    <row r="267" spans="1:60" outlineLevel="1" x14ac:dyDescent="0.2">
      <c r="A267" s="161"/>
      <c r="B267" s="162"/>
      <c r="C267" s="195" t="s">
        <v>226</v>
      </c>
      <c r="D267" s="184"/>
      <c r="E267" s="185">
        <v>29.81</v>
      </c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54"/>
      <c r="Y267" s="154"/>
      <c r="Z267" s="154"/>
      <c r="AA267" s="154"/>
      <c r="AB267" s="154"/>
      <c r="AC267" s="154"/>
      <c r="AD267" s="154"/>
      <c r="AE267" s="154"/>
      <c r="AF267" s="154"/>
      <c r="AG267" s="154" t="s">
        <v>179</v>
      </c>
      <c r="AH267" s="154">
        <v>0</v>
      </c>
      <c r="AI267" s="154"/>
      <c r="AJ267" s="154"/>
      <c r="AK267" s="154"/>
      <c r="AL267" s="154"/>
      <c r="AM267" s="154"/>
      <c r="AN267" s="154"/>
      <c r="AO267" s="154"/>
      <c r="AP267" s="154"/>
      <c r="AQ267" s="154"/>
      <c r="AR267" s="154"/>
      <c r="AS267" s="154"/>
      <c r="AT267" s="154"/>
      <c r="AU267" s="154"/>
      <c r="AV267" s="154"/>
      <c r="AW267" s="154"/>
      <c r="AX267" s="154"/>
      <c r="AY267" s="154"/>
      <c r="AZ267" s="154"/>
      <c r="BA267" s="154"/>
      <c r="BB267" s="154"/>
      <c r="BC267" s="154"/>
      <c r="BD267" s="154"/>
      <c r="BE267" s="154"/>
      <c r="BF267" s="154"/>
      <c r="BG267" s="154"/>
      <c r="BH267" s="154"/>
    </row>
    <row r="268" spans="1:60" x14ac:dyDescent="0.2">
      <c r="A268" s="165" t="s">
        <v>158</v>
      </c>
      <c r="B268" s="166" t="s">
        <v>105</v>
      </c>
      <c r="C268" s="179" t="s">
        <v>106</v>
      </c>
      <c r="D268" s="167"/>
      <c r="E268" s="168"/>
      <c r="F268" s="169"/>
      <c r="G268" s="169">
        <f>SUMIF(AG269:AG272,"&lt;&gt;NOR",G269:G272)</f>
        <v>0</v>
      </c>
      <c r="H268" s="169"/>
      <c r="I268" s="169">
        <f>SUM(I269:I272)</f>
        <v>0</v>
      </c>
      <c r="J268" s="169"/>
      <c r="K268" s="169">
        <f>SUM(K269:K272)</f>
        <v>0</v>
      </c>
      <c r="L268" s="169"/>
      <c r="M268" s="169">
        <f>SUM(M269:M272)</f>
        <v>0</v>
      </c>
      <c r="N268" s="169"/>
      <c r="O268" s="169">
        <f>SUM(O269:O272)</f>
        <v>0.22</v>
      </c>
      <c r="P268" s="169"/>
      <c r="Q268" s="169">
        <f>SUM(Q269:Q272)</f>
        <v>0</v>
      </c>
      <c r="R268" s="169"/>
      <c r="S268" s="169"/>
      <c r="T268" s="170"/>
      <c r="U268" s="164"/>
      <c r="V268" s="164">
        <f>SUM(V269:V272)</f>
        <v>52.900000000000006</v>
      </c>
      <c r="W268" s="164"/>
      <c r="AG268" t="s">
        <v>159</v>
      </c>
    </row>
    <row r="269" spans="1:60" outlineLevel="1" x14ac:dyDescent="0.2">
      <c r="A269" s="188">
        <v>100</v>
      </c>
      <c r="B269" s="189" t="s">
        <v>494</v>
      </c>
      <c r="C269" s="196" t="s">
        <v>495</v>
      </c>
      <c r="D269" s="190" t="s">
        <v>173</v>
      </c>
      <c r="E269" s="191">
        <v>317</v>
      </c>
      <c r="F269" s="192"/>
      <c r="G269" s="193">
        <f>ROUND(E269*F269,2)</f>
        <v>0</v>
      </c>
      <c r="H269" s="192"/>
      <c r="I269" s="193">
        <f>ROUND(E269*H269,2)</f>
        <v>0</v>
      </c>
      <c r="J269" s="192"/>
      <c r="K269" s="193">
        <f>ROUND(E269*J269,2)</f>
        <v>0</v>
      </c>
      <c r="L269" s="193">
        <v>21</v>
      </c>
      <c r="M269" s="193">
        <f>G269*(1+L269/100)</f>
        <v>0</v>
      </c>
      <c r="N269" s="193">
        <v>6.9999999999999994E-5</v>
      </c>
      <c r="O269" s="193">
        <f>ROUND(E269*N269,2)</f>
        <v>0.02</v>
      </c>
      <c r="P269" s="193">
        <v>0</v>
      </c>
      <c r="Q269" s="193">
        <f>ROUND(E269*P269,2)</f>
        <v>0</v>
      </c>
      <c r="R269" s="193" t="s">
        <v>496</v>
      </c>
      <c r="S269" s="193" t="s">
        <v>163</v>
      </c>
      <c r="T269" s="194" t="s">
        <v>163</v>
      </c>
      <c r="U269" s="163">
        <v>3.2480000000000002E-2</v>
      </c>
      <c r="V269" s="163">
        <f>ROUND(E269*U269,2)</f>
        <v>10.3</v>
      </c>
      <c r="W269" s="163"/>
      <c r="X269" s="154"/>
      <c r="Y269" s="154"/>
      <c r="Z269" s="154"/>
      <c r="AA269" s="154"/>
      <c r="AB269" s="154"/>
      <c r="AC269" s="154"/>
      <c r="AD269" s="154"/>
      <c r="AE269" s="154"/>
      <c r="AF269" s="154"/>
      <c r="AG269" s="154" t="s">
        <v>175</v>
      </c>
      <c r="AH269" s="154"/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  <c r="BG269" s="154"/>
      <c r="BH269" s="154"/>
    </row>
    <row r="270" spans="1:60" outlineLevel="1" x14ac:dyDescent="0.2">
      <c r="A270" s="171">
        <v>101</v>
      </c>
      <c r="B270" s="172" t="s">
        <v>497</v>
      </c>
      <c r="C270" s="180" t="s">
        <v>555</v>
      </c>
      <c r="D270" s="173" t="s">
        <v>173</v>
      </c>
      <c r="E270" s="174">
        <v>317</v>
      </c>
      <c r="F270" s="175"/>
      <c r="G270" s="176">
        <f>ROUND(E270*F270,2)</f>
        <v>0</v>
      </c>
      <c r="H270" s="175"/>
      <c r="I270" s="176">
        <f>ROUND(E270*H270,2)</f>
        <v>0</v>
      </c>
      <c r="J270" s="175"/>
      <c r="K270" s="176">
        <f>ROUND(E270*J270,2)</f>
        <v>0</v>
      </c>
      <c r="L270" s="176">
        <v>21</v>
      </c>
      <c r="M270" s="176">
        <f>G270*(1+L270/100)</f>
        <v>0</v>
      </c>
      <c r="N270" s="176">
        <v>6.4000000000000005E-4</v>
      </c>
      <c r="O270" s="176">
        <f>ROUND(E270*N270,2)</f>
        <v>0.2</v>
      </c>
      <c r="P270" s="176">
        <v>0</v>
      </c>
      <c r="Q270" s="176">
        <f>ROUND(E270*P270,2)</f>
        <v>0</v>
      </c>
      <c r="R270" s="176" t="s">
        <v>496</v>
      </c>
      <c r="S270" s="176" t="s">
        <v>163</v>
      </c>
      <c r="T270" s="177" t="s">
        <v>163</v>
      </c>
      <c r="U270" s="163">
        <v>0.13439999999999999</v>
      </c>
      <c r="V270" s="163">
        <f>ROUND(E270*U270,2)</f>
        <v>42.6</v>
      </c>
      <c r="W270" s="163"/>
      <c r="X270" s="154"/>
      <c r="Y270" s="154"/>
      <c r="Z270" s="154"/>
      <c r="AA270" s="154"/>
      <c r="AB270" s="154"/>
      <c r="AC270" s="154"/>
      <c r="AD270" s="154"/>
      <c r="AE270" s="154"/>
      <c r="AF270" s="154"/>
      <c r="AG270" s="154" t="s">
        <v>450</v>
      </c>
      <c r="AH270" s="154"/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  <c r="BG270" s="154"/>
      <c r="BH270" s="154"/>
    </row>
    <row r="271" spans="1:60" outlineLevel="1" x14ac:dyDescent="0.2">
      <c r="A271" s="161"/>
      <c r="B271" s="162"/>
      <c r="C271" s="195" t="s">
        <v>498</v>
      </c>
      <c r="D271" s="184"/>
      <c r="E271" s="185">
        <v>310</v>
      </c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54"/>
      <c r="Y271" s="154"/>
      <c r="Z271" s="154"/>
      <c r="AA271" s="154"/>
      <c r="AB271" s="154"/>
      <c r="AC271" s="154"/>
      <c r="AD271" s="154"/>
      <c r="AE271" s="154"/>
      <c r="AF271" s="154"/>
      <c r="AG271" s="154" t="s">
        <v>179</v>
      </c>
      <c r="AH271" s="154">
        <v>0</v>
      </c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  <c r="BG271" s="154"/>
      <c r="BH271" s="154"/>
    </row>
    <row r="272" spans="1:60" outlineLevel="1" x14ac:dyDescent="0.2">
      <c r="A272" s="161"/>
      <c r="B272" s="162"/>
      <c r="C272" s="195" t="s">
        <v>499</v>
      </c>
      <c r="D272" s="184"/>
      <c r="E272" s="185">
        <v>7</v>
      </c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54"/>
      <c r="Y272" s="154"/>
      <c r="Z272" s="154"/>
      <c r="AA272" s="154"/>
      <c r="AB272" s="154"/>
      <c r="AC272" s="154"/>
      <c r="AD272" s="154"/>
      <c r="AE272" s="154"/>
      <c r="AF272" s="154"/>
      <c r="AG272" s="154" t="s">
        <v>179</v>
      </c>
      <c r="AH272" s="154">
        <v>0</v>
      </c>
      <c r="AI272" s="154"/>
      <c r="AJ272" s="154"/>
      <c r="AK272" s="154"/>
      <c r="AL272" s="154"/>
      <c r="AM272" s="154"/>
      <c r="AN272" s="154"/>
      <c r="AO272" s="154"/>
      <c r="AP272" s="154"/>
      <c r="AQ272" s="154"/>
      <c r="AR272" s="154"/>
      <c r="AS272" s="154"/>
      <c r="AT272" s="154"/>
      <c r="AU272" s="154"/>
      <c r="AV272" s="154"/>
      <c r="AW272" s="154"/>
      <c r="AX272" s="154"/>
      <c r="AY272" s="154"/>
      <c r="AZ272" s="154"/>
      <c r="BA272" s="154"/>
      <c r="BB272" s="154"/>
      <c r="BC272" s="154"/>
      <c r="BD272" s="154"/>
      <c r="BE272" s="154"/>
      <c r="BF272" s="154"/>
      <c r="BG272" s="154"/>
      <c r="BH272" s="154"/>
    </row>
    <row r="273" spans="1:60" x14ac:dyDescent="0.2">
      <c r="A273" s="165" t="s">
        <v>158</v>
      </c>
      <c r="B273" s="166" t="s">
        <v>107</v>
      </c>
      <c r="C273" s="179" t="s">
        <v>108</v>
      </c>
      <c r="D273" s="167"/>
      <c r="E273" s="168"/>
      <c r="F273" s="169"/>
      <c r="G273" s="169">
        <f>SUMIF(AG274:AG274,"&lt;&gt;NOR",G274:G274)</f>
        <v>0</v>
      </c>
      <c r="H273" s="169"/>
      <c r="I273" s="169">
        <f>SUM(I274:I274)</f>
        <v>0</v>
      </c>
      <c r="J273" s="169"/>
      <c r="K273" s="169">
        <f>SUM(K274:K274)</f>
        <v>0</v>
      </c>
      <c r="L273" s="169"/>
      <c r="M273" s="169">
        <f>SUM(M274:M274)</f>
        <v>0</v>
      </c>
      <c r="N273" s="169"/>
      <c r="O273" s="169">
        <f>SUM(O274:O274)</f>
        <v>0</v>
      </c>
      <c r="P273" s="169"/>
      <c r="Q273" s="169">
        <f>SUM(Q274:Q274)</f>
        <v>0</v>
      </c>
      <c r="R273" s="169"/>
      <c r="S273" s="169"/>
      <c r="T273" s="170"/>
      <c r="U273" s="164"/>
      <c r="V273" s="164">
        <f>SUM(V274:V274)</f>
        <v>0</v>
      </c>
      <c r="W273" s="164"/>
      <c r="AG273" t="s">
        <v>159</v>
      </c>
    </row>
    <row r="274" spans="1:60" outlineLevel="1" x14ac:dyDescent="0.2">
      <c r="A274" s="188">
        <v>102</v>
      </c>
      <c r="B274" s="189" t="s">
        <v>500</v>
      </c>
      <c r="C274" s="196" t="s">
        <v>501</v>
      </c>
      <c r="D274" s="190" t="s">
        <v>240</v>
      </c>
      <c r="E274" s="191">
        <v>1</v>
      </c>
      <c r="F274" s="192"/>
      <c r="G274" s="193">
        <f>ROUND(E274*F274,2)</f>
        <v>0</v>
      </c>
      <c r="H274" s="192"/>
      <c r="I274" s="193">
        <f>ROUND(E274*H274,2)</f>
        <v>0</v>
      </c>
      <c r="J274" s="192"/>
      <c r="K274" s="193">
        <f>ROUND(E274*J274,2)</f>
        <v>0</v>
      </c>
      <c r="L274" s="193">
        <v>21</v>
      </c>
      <c r="M274" s="193">
        <f>G274*(1+L274/100)</f>
        <v>0</v>
      </c>
      <c r="N274" s="193">
        <v>0</v>
      </c>
      <c r="O274" s="193">
        <f>ROUND(E274*N274,2)</f>
        <v>0</v>
      </c>
      <c r="P274" s="193">
        <v>0</v>
      </c>
      <c r="Q274" s="193">
        <f>ROUND(E274*P274,2)</f>
        <v>0</v>
      </c>
      <c r="R274" s="193"/>
      <c r="S274" s="193" t="s">
        <v>193</v>
      </c>
      <c r="T274" s="194" t="s">
        <v>164</v>
      </c>
      <c r="U274" s="163">
        <v>0</v>
      </c>
      <c r="V274" s="163">
        <f>ROUND(E274*U274,2)</f>
        <v>0</v>
      </c>
      <c r="W274" s="163"/>
      <c r="X274" s="154"/>
      <c r="Y274" s="154"/>
      <c r="Z274" s="154"/>
      <c r="AA274" s="154"/>
      <c r="AB274" s="154"/>
      <c r="AC274" s="154"/>
      <c r="AD274" s="154"/>
      <c r="AE274" s="154"/>
      <c r="AF274" s="154"/>
      <c r="AG274" s="154" t="s">
        <v>175</v>
      </c>
      <c r="AH274" s="154"/>
      <c r="AI274" s="154"/>
      <c r="AJ274" s="154"/>
      <c r="AK274" s="154"/>
      <c r="AL274" s="154"/>
      <c r="AM274" s="154"/>
      <c r="AN274" s="154"/>
      <c r="AO274" s="154"/>
      <c r="AP274" s="154"/>
      <c r="AQ274" s="154"/>
      <c r="AR274" s="154"/>
      <c r="AS274" s="154"/>
      <c r="AT274" s="154"/>
      <c r="AU274" s="154"/>
      <c r="AV274" s="154"/>
      <c r="AW274" s="154"/>
      <c r="AX274" s="154"/>
      <c r="AY274" s="154"/>
      <c r="AZ274" s="154"/>
      <c r="BA274" s="154"/>
      <c r="BB274" s="154"/>
      <c r="BC274" s="154"/>
      <c r="BD274" s="154"/>
      <c r="BE274" s="154"/>
      <c r="BF274" s="154"/>
      <c r="BG274" s="154"/>
      <c r="BH274" s="154"/>
    </row>
    <row r="275" spans="1:60" x14ac:dyDescent="0.2">
      <c r="A275" s="165" t="s">
        <v>158</v>
      </c>
      <c r="B275" s="166" t="s">
        <v>109</v>
      </c>
      <c r="C275" s="179" t="s">
        <v>110</v>
      </c>
      <c r="D275" s="167"/>
      <c r="E275" s="168"/>
      <c r="F275" s="169"/>
      <c r="G275" s="169">
        <f>SUMIF(AG276:AG279,"&lt;&gt;NOR",G276:G279)</f>
        <v>0</v>
      </c>
      <c r="H275" s="169"/>
      <c r="I275" s="169">
        <f>SUM(I276:I279)</f>
        <v>0</v>
      </c>
      <c r="J275" s="169"/>
      <c r="K275" s="169">
        <f>SUM(K276:K279)</f>
        <v>0</v>
      </c>
      <c r="L275" s="169"/>
      <c r="M275" s="169">
        <f>SUM(M276:M279)</f>
        <v>0</v>
      </c>
      <c r="N275" s="169"/>
      <c r="O275" s="169">
        <f>SUM(O276:O279)</f>
        <v>0</v>
      </c>
      <c r="P275" s="169"/>
      <c r="Q275" s="169">
        <f>SUM(Q276:Q279)</f>
        <v>0</v>
      </c>
      <c r="R275" s="169"/>
      <c r="S275" s="169"/>
      <c r="T275" s="170"/>
      <c r="U275" s="164"/>
      <c r="V275" s="164">
        <f>SUM(V276:V279)</f>
        <v>0</v>
      </c>
      <c r="W275" s="164"/>
      <c r="AG275" t="s">
        <v>159</v>
      </c>
    </row>
    <row r="276" spans="1:60" ht="22.5" outlineLevel="1" x14ac:dyDescent="0.2">
      <c r="A276" s="171">
        <v>103</v>
      </c>
      <c r="B276" s="172" t="s">
        <v>386</v>
      </c>
      <c r="C276" s="180" t="s">
        <v>387</v>
      </c>
      <c r="D276" s="173"/>
      <c r="E276" s="174">
        <v>0</v>
      </c>
      <c r="F276" s="175"/>
      <c r="G276" s="176">
        <f>ROUND(E276*F276,2)</f>
        <v>0</v>
      </c>
      <c r="H276" s="175"/>
      <c r="I276" s="176">
        <f>ROUND(E276*H276,2)</f>
        <v>0</v>
      </c>
      <c r="J276" s="175"/>
      <c r="K276" s="176">
        <f>ROUND(E276*J276,2)</f>
        <v>0</v>
      </c>
      <c r="L276" s="176">
        <v>21</v>
      </c>
      <c r="M276" s="176">
        <f>G276*(1+L276/100)</f>
        <v>0</v>
      </c>
      <c r="N276" s="176">
        <v>0</v>
      </c>
      <c r="O276" s="176">
        <f>ROUND(E276*N276,2)</f>
        <v>0</v>
      </c>
      <c r="P276" s="176">
        <v>0</v>
      </c>
      <c r="Q276" s="176">
        <f>ROUND(E276*P276,2)</f>
        <v>0</v>
      </c>
      <c r="R276" s="176"/>
      <c r="S276" s="176" t="s">
        <v>193</v>
      </c>
      <c r="T276" s="177" t="s">
        <v>164</v>
      </c>
      <c r="U276" s="163">
        <v>0</v>
      </c>
      <c r="V276" s="163">
        <f>ROUND(E276*U276,2)</f>
        <v>0</v>
      </c>
      <c r="W276" s="163"/>
      <c r="X276" s="154"/>
      <c r="Y276" s="154"/>
      <c r="Z276" s="154"/>
      <c r="AA276" s="154"/>
      <c r="AB276" s="154"/>
      <c r="AC276" s="154"/>
      <c r="AD276" s="154"/>
      <c r="AE276" s="154"/>
      <c r="AF276" s="154"/>
      <c r="AG276" s="154" t="s">
        <v>313</v>
      </c>
      <c r="AH276" s="154"/>
      <c r="AI276" s="154"/>
      <c r="AJ276" s="154"/>
      <c r="AK276" s="154"/>
      <c r="AL276" s="154"/>
      <c r="AM276" s="154"/>
      <c r="AN276" s="154"/>
      <c r="AO276" s="154"/>
      <c r="AP276" s="154"/>
      <c r="AQ276" s="154"/>
      <c r="AR276" s="154"/>
      <c r="AS276" s="154"/>
      <c r="AT276" s="154"/>
      <c r="AU276" s="154"/>
      <c r="AV276" s="154"/>
      <c r="AW276" s="154"/>
      <c r="AX276" s="154"/>
      <c r="AY276" s="154"/>
      <c r="AZ276" s="154"/>
      <c r="BA276" s="154"/>
      <c r="BB276" s="154"/>
      <c r="BC276" s="154"/>
      <c r="BD276" s="154"/>
      <c r="BE276" s="154"/>
      <c r="BF276" s="154"/>
      <c r="BG276" s="154"/>
      <c r="BH276" s="154"/>
    </row>
    <row r="277" spans="1:60" outlineLevel="1" x14ac:dyDescent="0.2">
      <c r="A277" s="161"/>
      <c r="B277" s="162"/>
      <c r="C277" s="252" t="s">
        <v>388</v>
      </c>
      <c r="D277" s="253"/>
      <c r="E277" s="253"/>
      <c r="F277" s="253"/>
      <c r="G277" s="25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54"/>
      <c r="Y277" s="154"/>
      <c r="Z277" s="154"/>
      <c r="AA277" s="154"/>
      <c r="AB277" s="154"/>
      <c r="AC277" s="154"/>
      <c r="AD277" s="154"/>
      <c r="AE277" s="154"/>
      <c r="AF277" s="154"/>
      <c r="AG277" s="154" t="s">
        <v>167</v>
      </c>
      <c r="AH277" s="154"/>
      <c r="AI277" s="154"/>
      <c r="AJ277" s="154"/>
      <c r="AK277" s="154"/>
      <c r="AL277" s="154"/>
      <c r="AM277" s="154"/>
      <c r="AN277" s="154"/>
      <c r="AO277" s="154"/>
      <c r="AP277" s="154"/>
      <c r="AQ277" s="154"/>
      <c r="AR277" s="154"/>
      <c r="AS277" s="154"/>
      <c r="AT277" s="154"/>
      <c r="AU277" s="154"/>
      <c r="AV277" s="154"/>
      <c r="AW277" s="154"/>
      <c r="AX277" s="154"/>
      <c r="AY277" s="154"/>
      <c r="AZ277" s="154"/>
      <c r="BA277" s="154"/>
      <c r="BB277" s="154"/>
      <c r="BC277" s="154"/>
      <c r="BD277" s="154"/>
      <c r="BE277" s="154"/>
      <c r="BF277" s="154"/>
      <c r="BG277" s="154"/>
      <c r="BH277" s="154"/>
    </row>
    <row r="278" spans="1:60" outlineLevel="1" x14ac:dyDescent="0.2">
      <c r="A278" s="188">
        <v>104</v>
      </c>
      <c r="B278" s="189" t="s">
        <v>502</v>
      </c>
      <c r="C278" s="196" t="s">
        <v>503</v>
      </c>
      <c r="D278" s="190" t="s">
        <v>173</v>
      </c>
      <c r="E278" s="191">
        <v>16</v>
      </c>
      <c r="F278" s="192"/>
      <c r="G278" s="193">
        <f>ROUND(E278*F278,2)</f>
        <v>0</v>
      </c>
      <c r="H278" s="192"/>
      <c r="I278" s="193">
        <f>ROUND(E278*H278,2)</f>
        <v>0</v>
      </c>
      <c r="J278" s="192"/>
      <c r="K278" s="193">
        <f>ROUND(E278*J278,2)</f>
        <v>0</v>
      </c>
      <c r="L278" s="193">
        <v>21</v>
      </c>
      <c r="M278" s="193">
        <f>G278*(1+L278/100)</f>
        <v>0</v>
      </c>
      <c r="N278" s="193">
        <v>0</v>
      </c>
      <c r="O278" s="193">
        <f>ROUND(E278*N278,2)</f>
        <v>0</v>
      </c>
      <c r="P278" s="193">
        <v>0</v>
      </c>
      <c r="Q278" s="193">
        <f>ROUND(E278*P278,2)</f>
        <v>0</v>
      </c>
      <c r="R278" s="193"/>
      <c r="S278" s="193" t="s">
        <v>193</v>
      </c>
      <c r="T278" s="194" t="s">
        <v>164</v>
      </c>
      <c r="U278" s="163">
        <v>0</v>
      </c>
      <c r="V278" s="163">
        <f>ROUND(E278*U278,2)</f>
        <v>0</v>
      </c>
      <c r="W278" s="163"/>
      <c r="X278" s="154"/>
      <c r="Y278" s="154"/>
      <c r="Z278" s="154"/>
      <c r="AA278" s="154"/>
      <c r="AB278" s="154"/>
      <c r="AC278" s="154"/>
      <c r="AD278" s="154"/>
      <c r="AE278" s="154"/>
      <c r="AF278" s="154"/>
      <c r="AG278" s="154" t="s">
        <v>504</v>
      </c>
      <c r="AH278" s="154"/>
      <c r="AI278" s="154"/>
      <c r="AJ278" s="154"/>
      <c r="AK278" s="154"/>
      <c r="AL278" s="154"/>
      <c r="AM278" s="154"/>
      <c r="AN278" s="154"/>
      <c r="AO278" s="154"/>
      <c r="AP278" s="154"/>
      <c r="AQ278" s="154"/>
      <c r="AR278" s="154"/>
      <c r="AS278" s="154"/>
      <c r="AT278" s="154"/>
      <c r="AU278" s="154"/>
      <c r="AV278" s="154"/>
      <c r="AW278" s="154"/>
      <c r="AX278" s="154"/>
      <c r="AY278" s="154"/>
      <c r="AZ278" s="154"/>
      <c r="BA278" s="154"/>
      <c r="BB278" s="154"/>
      <c r="BC278" s="154"/>
      <c r="BD278" s="154"/>
      <c r="BE278" s="154"/>
      <c r="BF278" s="154"/>
      <c r="BG278" s="154"/>
      <c r="BH278" s="154"/>
    </row>
    <row r="279" spans="1:60" outlineLevel="1" x14ac:dyDescent="0.2">
      <c r="A279" s="188">
        <v>105</v>
      </c>
      <c r="B279" s="189" t="s">
        <v>505</v>
      </c>
      <c r="C279" s="196" t="s">
        <v>506</v>
      </c>
      <c r="D279" s="190" t="s">
        <v>354</v>
      </c>
      <c r="E279" s="191">
        <v>64</v>
      </c>
      <c r="F279" s="192"/>
      <c r="G279" s="193">
        <f>ROUND(E279*F279,2)</f>
        <v>0</v>
      </c>
      <c r="H279" s="192"/>
      <c r="I279" s="193">
        <f>ROUND(E279*H279,2)</f>
        <v>0</v>
      </c>
      <c r="J279" s="192"/>
      <c r="K279" s="193">
        <f>ROUND(E279*J279,2)</f>
        <v>0</v>
      </c>
      <c r="L279" s="193">
        <v>21</v>
      </c>
      <c r="M279" s="193">
        <f>G279*(1+L279/100)</f>
        <v>0</v>
      </c>
      <c r="N279" s="193">
        <v>0</v>
      </c>
      <c r="O279" s="193">
        <f>ROUND(E279*N279,2)</f>
        <v>0</v>
      </c>
      <c r="P279" s="193">
        <v>0</v>
      </c>
      <c r="Q279" s="193">
        <f>ROUND(E279*P279,2)</f>
        <v>0</v>
      </c>
      <c r="R279" s="193"/>
      <c r="S279" s="193" t="s">
        <v>193</v>
      </c>
      <c r="T279" s="194" t="s">
        <v>164</v>
      </c>
      <c r="U279" s="163">
        <v>0</v>
      </c>
      <c r="V279" s="163">
        <f>ROUND(E279*U279,2)</f>
        <v>0</v>
      </c>
      <c r="W279" s="163"/>
      <c r="X279" s="154"/>
      <c r="Y279" s="154"/>
      <c r="Z279" s="154"/>
      <c r="AA279" s="154"/>
      <c r="AB279" s="154"/>
      <c r="AC279" s="154"/>
      <c r="AD279" s="154"/>
      <c r="AE279" s="154"/>
      <c r="AF279" s="154"/>
      <c r="AG279" s="154" t="s">
        <v>504</v>
      </c>
      <c r="AH279" s="154"/>
      <c r="AI279" s="154"/>
      <c r="AJ279" s="154"/>
      <c r="AK279" s="154"/>
      <c r="AL279" s="154"/>
      <c r="AM279" s="154"/>
      <c r="AN279" s="154"/>
      <c r="AO279" s="154"/>
      <c r="AP279" s="154"/>
      <c r="AQ279" s="154"/>
      <c r="AR279" s="154"/>
      <c r="AS279" s="154"/>
      <c r="AT279" s="154"/>
      <c r="AU279" s="154"/>
      <c r="AV279" s="154"/>
      <c r="AW279" s="154"/>
      <c r="AX279" s="154"/>
      <c r="AY279" s="154"/>
      <c r="AZ279" s="154"/>
      <c r="BA279" s="154"/>
      <c r="BB279" s="154"/>
      <c r="BC279" s="154"/>
      <c r="BD279" s="154"/>
      <c r="BE279" s="154"/>
      <c r="BF279" s="154"/>
      <c r="BG279" s="154"/>
      <c r="BH279" s="154"/>
    </row>
    <row r="280" spans="1:60" x14ac:dyDescent="0.2">
      <c r="A280" s="165" t="s">
        <v>158</v>
      </c>
      <c r="B280" s="166" t="s">
        <v>111</v>
      </c>
      <c r="C280" s="179" t="s">
        <v>112</v>
      </c>
      <c r="D280" s="167"/>
      <c r="E280" s="168"/>
      <c r="F280" s="169"/>
      <c r="G280" s="169">
        <f>SUMIF(AG281:AG281,"&lt;&gt;NOR",G281:G281)</f>
        <v>0</v>
      </c>
      <c r="H280" s="169"/>
      <c r="I280" s="169">
        <f>SUM(I281:I281)</f>
        <v>0</v>
      </c>
      <c r="J280" s="169"/>
      <c r="K280" s="169">
        <f>SUM(K281:K281)</f>
        <v>0</v>
      </c>
      <c r="L280" s="169"/>
      <c r="M280" s="169">
        <f>SUM(M281:M281)</f>
        <v>0</v>
      </c>
      <c r="N280" s="169"/>
      <c r="O280" s="169">
        <f>SUM(O281:O281)</f>
        <v>0</v>
      </c>
      <c r="P280" s="169"/>
      <c r="Q280" s="169">
        <f>SUM(Q281:Q281)</f>
        <v>0</v>
      </c>
      <c r="R280" s="169"/>
      <c r="S280" s="169"/>
      <c r="T280" s="170"/>
      <c r="U280" s="164"/>
      <c r="V280" s="164">
        <f>SUM(V281:V281)</f>
        <v>0</v>
      </c>
      <c r="W280" s="164"/>
      <c r="AG280" t="s">
        <v>159</v>
      </c>
    </row>
    <row r="281" spans="1:60" outlineLevel="1" x14ac:dyDescent="0.2">
      <c r="A281" s="188">
        <v>106</v>
      </c>
      <c r="B281" s="189" t="s">
        <v>507</v>
      </c>
      <c r="C281" s="196" t="s">
        <v>508</v>
      </c>
      <c r="D281" s="190" t="s">
        <v>240</v>
      </c>
      <c r="E281" s="191">
        <v>1</v>
      </c>
      <c r="F281" s="192"/>
      <c r="G281" s="193">
        <f>ROUND(E281*F281,2)</f>
        <v>0</v>
      </c>
      <c r="H281" s="192"/>
      <c r="I281" s="193">
        <f>ROUND(E281*H281,2)</f>
        <v>0</v>
      </c>
      <c r="J281" s="192"/>
      <c r="K281" s="193">
        <f>ROUND(E281*J281,2)</f>
        <v>0</v>
      </c>
      <c r="L281" s="193">
        <v>21</v>
      </c>
      <c r="M281" s="193">
        <f>G281*(1+L281/100)</f>
        <v>0</v>
      </c>
      <c r="N281" s="193">
        <v>0</v>
      </c>
      <c r="O281" s="193">
        <f>ROUND(E281*N281,2)</f>
        <v>0</v>
      </c>
      <c r="P281" s="193">
        <v>0</v>
      </c>
      <c r="Q281" s="193">
        <f>ROUND(E281*P281,2)</f>
        <v>0</v>
      </c>
      <c r="R281" s="193"/>
      <c r="S281" s="193" t="s">
        <v>193</v>
      </c>
      <c r="T281" s="194" t="s">
        <v>164</v>
      </c>
      <c r="U281" s="163">
        <v>0</v>
      </c>
      <c r="V281" s="163">
        <f>ROUND(E281*U281,2)</f>
        <v>0</v>
      </c>
      <c r="W281" s="163"/>
      <c r="X281" s="154"/>
      <c r="Y281" s="154"/>
      <c r="Z281" s="154"/>
      <c r="AA281" s="154"/>
      <c r="AB281" s="154"/>
      <c r="AC281" s="154"/>
      <c r="AD281" s="154"/>
      <c r="AE281" s="154"/>
      <c r="AF281" s="154"/>
      <c r="AG281" s="154" t="s">
        <v>175</v>
      </c>
      <c r="AH281" s="154"/>
      <c r="AI281" s="154"/>
      <c r="AJ281" s="154"/>
      <c r="AK281" s="154"/>
      <c r="AL281" s="154"/>
      <c r="AM281" s="154"/>
      <c r="AN281" s="154"/>
      <c r="AO281" s="154"/>
      <c r="AP281" s="154"/>
      <c r="AQ281" s="154"/>
      <c r="AR281" s="154"/>
      <c r="AS281" s="154"/>
      <c r="AT281" s="154"/>
      <c r="AU281" s="154"/>
      <c r="AV281" s="154"/>
      <c r="AW281" s="154"/>
      <c r="AX281" s="154"/>
      <c r="AY281" s="154"/>
      <c r="AZ281" s="154"/>
      <c r="BA281" s="154"/>
      <c r="BB281" s="154"/>
      <c r="BC281" s="154"/>
      <c r="BD281" s="154"/>
      <c r="BE281" s="154"/>
      <c r="BF281" s="154"/>
      <c r="BG281" s="154"/>
      <c r="BH281" s="154"/>
    </row>
    <row r="282" spans="1:60" x14ac:dyDescent="0.2">
      <c r="A282" s="165" t="s">
        <v>158</v>
      </c>
      <c r="B282" s="166" t="s">
        <v>113</v>
      </c>
      <c r="C282" s="179" t="s">
        <v>114</v>
      </c>
      <c r="D282" s="167"/>
      <c r="E282" s="168"/>
      <c r="F282" s="169"/>
      <c r="G282" s="169">
        <f>SUMIF(AG283:AG283,"&lt;&gt;NOR",G283:G283)</f>
        <v>0</v>
      </c>
      <c r="H282" s="169"/>
      <c r="I282" s="169">
        <f>SUM(I283:I283)</f>
        <v>0</v>
      </c>
      <c r="J282" s="169"/>
      <c r="K282" s="169">
        <f>SUM(K283:K283)</f>
        <v>0</v>
      </c>
      <c r="L282" s="169"/>
      <c r="M282" s="169">
        <f>SUM(M283:M283)</f>
        <v>0</v>
      </c>
      <c r="N282" s="169"/>
      <c r="O282" s="169">
        <f>SUM(O283:O283)</f>
        <v>0</v>
      </c>
      <c r="P282" s="169"/>
      <c r="Q282" s="169">
        <f>SUM(Q283:Q283)</f>
        <v>0</v>
      </c>
      <c r="R282" s="169"/>
      <c r="S282" s="169"/>
      <c r="T282" s="170"/>
      <c r="U282" s="164"/>
      <c r="V282" s="164">
        <f>SUM(V283:V283)</f>
        <v>0</v>
      </c>
      <c r="W282" s="164"/>
      <c r="AG282" t="s">
        <v>159</v>
      </c>
    </row>
    <row r="283" spans="1:60" outlineLevel="1" x14ac:dyDescent="0.2">
      <c r="A283" s="188">
        <v>107</v>
      </c>
      <c r="B283" s="189" t="s">
        <v>509</v>
      </c>
      <c r="C283" s="196" t="s">
        <v>510</v>
      </c>
      <c r="D283" s="190" t="s">
        <v>240</v>
      </c>
      <c r="E283" s="191">
        <v>1</v>
      </c>
      <c r="F283" s="192"/>
      <c r="G283" s="193">
        <f>ROUND(E283*F283,2)</f>
        <v>0</v>
      </c>
      <c r="H283" s="192"/>
      <c r="I283" s="193">
        <f>ROUND(E283*H283,2)</f>
        <v>0</v>
      </c>
      <c r="J283" s="192"/>
      <c r="K283" s="193">
        <f>ROUND(E283*J283,2)</f>
        <v>0</v>
      </c>
      <c r="L283" s="193">
        <v>21</v>
      </c>
      <c r="M283" s="193">
        <f>G283*(1+L283/100)</f>
        <v>0</v>
      </c>
      <c r="N283" s="193">
        <v>0</v>
      </c>
      <c r="O283" s="193">
        <f>ROUND(E283*N283,2)</f>
        <v>0</v>
      </c>
      <c r="P283" s="193">
        <v>0</v>
      </c>
      <c r="Q283" s="193">
        <f>ROUND(E283*P283,2)</f>
        <v>0</v>
      </c>
      <c r="R283" s="193"/>
      <c r="S283" s="193" t="s">
        <v>193</v>
      </c>
      <c r="T283" s="194" t="s">
        <v>164</v>
      </c>
      <c r="U283" s="163">
        <v>0</v>
      </c>
      <c r="V283" s="163">
        <f>ROUND(E283*U283,2)</f>
        <v>0</v>
      </c>
      <c r="W283" s="163"/>
      <c r="X283" s="154"/>
      <c r="Y283" s="154"/>
      <c r="Z283" s="154"/>
      <c r="AA283" s="154"/>
      <c r="AB283" s="154"/>
      <c r="AC283" s="154"/>
      <c r="AD283" s="154"/>
      <c r="AE283" s="154"/>
      <c r="AF283" s="154"/>
      <c r="AG283" s="154" t="s">
        <v>175</v>
      </c>
      <c r="AH283" s="154"/>
      <c r="AI283" s="154"/>
      <c r="AJ283" s="154"/>
      <c r="AK283" s="154"/>
      <c r="AL283" s="154"/>
      <c r="AM283" s="154"/>
      <c r="AN283" s="154"/>
      <c r="AO283" s="154"/>
      <c r="AP283" s="154"/>
      <c r="AQ283" s="154"/>
      <c r="AR283" s="154"/>
      <c r="AS283" s="154"/>
      <c r="AT283" s="154"/>
      <c r="AU283" s="154"/>
      <c r="AV283" s="154"/>
      <c r="AW283" s="154"/>
      <c r="AX283" s="154"/>
      <c r="AY283" s="154"/>
      <c r="AZ283" s="154"/>
      <c r="BA283" s="154"/>
      <c r="BB283" s="154"/>
      <c r="BC283" s="154"/>
      <c r="BD283" s="154"/>
      <c r="BE283" s="154"/>
      <c r="BF283" s="154"/>
      <c r="BG283" s="154"/>
      <c r="BH283" s="154"/>
    </row>
    <row r="284" spans="1:60" x14ac:dyDescent="0.2">
      <c r="A284" s="165" t="s">
        <v>158</v>
      </c>
      <c r="B284" s="166" t="s">
        <v>115</v>
      </c>
      <c r="C284" s="179" t="s">
        <v>116</v>
      </c>
      <c r="D284" s="167"/>
      <c r="E284" s="168"/>
      <c r="F284" s="169"/>
      <c r="G284" s="169">
        <f>SUMIF(AG285:AG285,"&lt;&gt;NOR",G285:G285)</f>
        <v>0</v>
      </c>
      <c r="H284" s="169"/>
      <c r="I284" s="169">
        <f>SUM(I285:I285)</f>
        <v>0</v>
      </c>
      <c r="J284" s="169"/>
      <c r="K284" s="169">
        <f>SUM(K285:K285)</f>
        <v>0</v>
      </c>
      <c r="L284" s="169"/>
      <c r="M284" s="169">
        <f>SUM(M285:M285)</f>
        <v>0</v>
      </c>
      <c r="N284" s="169"/>
      <c r="O284" s="169">
        <f>SUM(O285:O285)</f>
        <v>0</v>
      </c>
      <c r="P284" s="169"/>
      <c r="Q284" s="169">
        <f>SUM(Q285:Q285)</f>
        <v>0</v>
      </c>
      <c r="R284" s="169"/>
      <c r="S284" s="169"/>
      <c r="T284" s="170"/>
      <c r="U284" s="164"/>
      <c r="V284" s="164">
        <f>SUM(V285:V285)</f>
        <v>0</v>
      </c>
      <c r="W284" s="164"/>
      <c r="AG284" t="s">
        <v>159</v>
      </c>
    </row>
    <row r="285" spans="1:60" outlineLevel="1" x14ac:dyDescent="0.2">
      <c r="A285" s="188">
        <v>108</v>
      </c>
      <c r="B285" s="189" t="s">
        <v>511</v>
      </c>
      <c r="C285" s="196" t="s">
        <v>512</v>
      </c>
      <c r="D285" s="190" t="s">
        <v>240</v>
      </c>
      <c r="E285" s="191">
        <v>1</v>
      </c>
      <c r="F285" s="192"/>
      <c r="G285" s="193">
        <f>ROUND(E285*F285,2)</f>
        <v>0</v>
      </c>
      <c r="H285" s="192"/>
      <c r="I285" s="193">
        <f>ROUND(E285*H285,2)</f>
        <v>0</v>
      </c>
      <c r="J285" s="192"/>
      <c r="K285" s="193">
        <f>ROUND(E285*J285,2)</f>
        <v>0</v>
      </c>
      <c r="L285" s="193">
        <v>21</v>
      </c>
      <c r="M285" s="193">
        <f>G285*(1+L285/100)</f>
        <v>0</v>
      </c>
      <c r="N285" s="193">
        <v>0</v>
      </c>
      <c r="O285" s="193">
        <f>ROUND(E285*N285,2)</f>
        <v>0</v>
      </c>
      <c r="P285" s="193">
        <v>0</v>
      </c>
      <c r="Q285" s="193">
        <f>ROUND(E285*P285,2)</f>
        <v>0</v>
      </c>
      <c r="R285" s="193"/>
      <c r="S285" s="193" t="s">
        <v>193</v>
      </c>
      <c r="T285" s="194" t="s">
        <v>164</v>
      </c>
      <c r="U285" s="163">
        <v>0</v>
      </c>
      <c r="V285" s="163">
        <f>ROUND(E285*U285,2)</f>
        <v>0</v>
      </c>
      <c r="W285" s="163"/>
      <c r="X285" s="154"/>
      <c r="Y285" s="154"/>
      <c r="Z285" s="154"/>
      <c r="AA285" s="154"/>
      <c r="AB285" s="154"/>
      <c r="AC285" s="154"/>
      <c r="AD285" s="154"/>
      <c r="AE285" s="154"/>
      <c r="AF285" s="154"/>
      <c r="AG285" s="154" t="s">
        <v>175</v>
      </c>
      <c r="AH285" s="154"/>
      <c r="AI285" s="154"/>
      <c r="AJ285" s="154"/>
      <c r="AK285" s="154"/>
      <c r="AL285" s="154"/>
      <c r="AM285" s="154"/>
      <c r="AN285" s="154"/>
      <c r="AO285" s="154"/>
      <c r="AP285" s="154"/>
      <c r="AQ285" s="154"/>
      <c r="AR285" s="154"/>
      <c r="AS285" s="154"/>
      <c r="AT285" s="154"/>
      <c r="AU285" s="154"/>
      <c r="AV285" s="154"/>
      <c r="AW285" s="154"/>
      <c r="AX285" s="154"/>
      <c r="AY285" s="154"/>
      <c r="AZ285" s="154"/>
      <c r="BA285" s="154"/>
      <c r="BB285" s="154"/>
      <c r="BC285" s="154"/>
      <c r="BD285" s="154"/>
      <c r="BE285" s="154"/>
      <c r="BF285" s="154"/>
      <c r="BG285" s="154"/>
      <c r="BH285" s="154"/>
    </row>
    <row r="286" spans="1:60" x14ac:dyDescent="0.2">
      <c r="A286" s="165" t="s">
        <v>158</v>
      </c>
      <c r="B286" s="166" t="s">
        <v>117</v>
      </c>
      <c r="C286" s="179" t="s">
        <v>118</v>
      </c>
      <c r="D286" s="167"/>
      <c r="E286" s="168"/>
      <c r="F286" s="169"/>
      <c r="G286" s="169">
        <f>SUMIF(AG287:AG287,"&lt;&gt;NOR",G287:G287)</f>
        <v>0</v>
      </c>
      <c r="H286" s="169"/>
      <c r="I286" s="169">
        <f>SUM(I287:I287)</f>
        <v>0</v>
      </c>
      <c r="J286" s="169"/>
      <c r="K286" s="169">
        <f>SUM(K287:K287)</f>
        <v>0</v>
      </c>
      <c r="L286" s="169"/>
      <c r="M286" s="169">
        <f>SUM(M287:M287)</f>
        <v>0</v>
      </c>
      <c r="N286" s="169"/>
      <c r="O286" s="169">
        <f>SUM(O287:O287)</f>
        <v>0</v>
      </c>
      <c r="P286" s="169"/>
      <c r="Q286" s="169">
        <f>SUM(Q287:Q287)</f>
        <v>0</v>
      </c>
      <c r="R286" s="169"/>
      <c r="S286" s="169"/>
      <c r="T286" s="170"/>
      <c r="U286" s="164"/>
      <c r="V286" s="164">
        <f>SUM(V287:V287)</f>
        <v>0</v>
      </c>
      <c r="W286" s="164"/>
      <c r="AG286" t="s">
        <v>159</v>
      </c>
    </row>
    <row r="287" spans="1:60" outlineLevel="1" x14ac:dyDescent="0.2">
      <c r="A287" s="188">
        <v>109</v>
      </c>
      <c r="B287" s="189" t="s">
        <v>513</v>
      </c>
      <c r="C287" s="196" t="s">
        <v>514</v>
      </c>
      <c r="D287" s="190" t="s">
        <v>240</v>
      </c>
      <c r="E287" s="191">
        <v>1</v>
      </c>
      <c r="F287" s="192"/>
      <c r="G287" s="193">
        <f>ROUND(E287*F287,2)</f>
        <v>0</v>
      </c>
      <c r="H287" s="192"/>
      <c r="I287" s="193">
        <f>ROUND(E287*H287,2)</f>
        <v>0</v>
      </c>
      <c r="J287" s="192"/>
      <c r="K287" s="193">
        <f>ROUND(E287*J287,2)</f>
        <v>0</v>
      </c>
      <c r="L287" s="193">
        <v>21</v>
      </c>
      <c r="M287" s="193">
        <f>G287*(1+L287/100)</f>
        <v>0</v>
      </c>
      <c r="N287" s="193">
        <v>0</v>
      </c>
      <c r="O287" s="193">
        <f>ROUND(E287*N287,2)</f>
        <v>0</v>
      </c>
      <c r="P287" s="193">
        <v>0</v>
      </c>
      <c r="Q287" s="193">
        <f>ROUND(E287*P287,2)</f>
        <v>0</v>
      </c>
      <c r="R287" s="193"/>
      <c r="S287" s="193" t="s">
        <v>193</v>
      </c>
      <c r="T287" s="194" t="s">
        <v>164</v>
      </c>
      <c r="U287" s="163">
        <v>0</v>
      </c>
      <c r="V287" s="163">
        <f>ROUND(E287*U287,2)</f>
        <v>0</v>
      </c>
      <c r="W287" s="163"/>
      <c r="X287" s="154"/>
      <c r="Y287" s="154"/>
      <c r="Z287" s="154"/>
      <c r="AA287" s="154"/>
      <c r="AB287" s="154"/>
      <c r="AC287" s="154"/>
      <c r="AD287" s="154"/>
      <c r="AE287" s="154"/>
      <c r="AF287" s="154"/>
      <c r="AG287" s="154" t="s">
        <v>175</v>
      </c>
      <c r="AH287" s="154"/>
      <c r="AI287" s="154"/>
      <c r="AJ287" s="154"/>
      <c r="AK287" s="154"/>
      <c r="AL287" s="154"/>
      <c r="AM287" s="154"/>
      <c r="AN287" s="154"/>
      <c r="AO287" s="154"/>
      <c r="AP287" s="154"/>
      <c r="AQ287" s="154"/>
      <c r="AR287" s="154"/>
      <c r="AS287" s="154"/>
      <c r="AT287" s="154"/>
      <c r="AU287" s="154"/>
      <c r="AV287" s="154"/>
      <c r="AW287" s="154"/>
      <c r="AX287" s="154"/>
      <c r="AY287" s="154"/>
      <c r="AZ287" s="154"/>
      <c r="BA287" s="154"/>
      <c r="BB287" s="154"/>
      <c r="BC287" s="154"/>
      <c r="BD287" s="154"/>
      <c r="BE287" s="154"/>
      <c r="BF287" s="154"/>
      <c r="BG287" s="154"/>
      <c r="BH287" s="154"/>
    </row>
    <row r="288" spans="1:60" x14ac:dyDescent="0.2">
      <c r="A288" s="165" t="s">
        <v>158</v>
      </c>
      <c r="B288" s="166" t="s">
        <v>119</v>
      </c>
      <c r="C288" s="179" t="s">
        <v>120</v>
      </c>
      <c r="D288" s="167"/>
      <c r="E288" s="168"/>
      <c r="F288" s="169"/>
      <c r="G288" s="169">
        <f>SUMIF(AG289:AG289,"&lt;&gt;NOR",G289:G289)</f>
        <v>0</v>
      </c>
      <c r="H288" s="169"/>
      <c r="I288" s="169">
        <f>SUM(I289:I289)</f>
        <v>0</v>
      </c>
      <c r="J288" s="169"/>
      <c r="K288" s="169">
        <f>SUM(K289:K289)</f>
        <v>0</v>
      </c>
      <c r="L288" s="169"/>
      <c r="M288" s="169">
        <f>SUM(M289:M289)</f>
        <v>0</v>
      </c>
      <c r="N288" s="169"/>
      <c r="O288" s="169">
        <f>SUM(O289:O289)</f>
        <v>0</v>
      </c>
      <c r="P288" s="169"/>
      <c r="Q288" s="169">
        <f>SUM(Q289:Q289)</f>
        <v>0</v>
      </c>
      <c r="R288" s="169"/>
      <c r="S288" s="169"/>
      <c r="T288" s="170"/>
      <c r="U288" s="164"/>
      <c r="V288" s="164">
        <f>SUM(V289:V289)</f>
        <v>0</v>
      </c>
      <c r="W288" s="164"/>
      <c r="AG288" t="s">
        <v>159</v>
      </c>
    </row>
    <row r="289" spans="1:60" outlineLevel="1" x14ac:dyDescent="0.2">
      <c r="A289" s="188">
        <v>110</v>
      </c>
      <c r="B289" s="189" t="s">
        <v>515</v>
      </c>
      <c r="C289" s="196" t="s">
        <v>516</v>
      </c>
      <c r="D289" s="190" t="s">
        <v>240</v>
      </c>
      <c r="E289" s="191">
        <v>1</v>
      </c>
      <c r="F289" s="192"/>
      <c r="G289" s="193">
        <f>ROUND(E289*F289,2)</f>
        <v>0</v>
      </c>
      <c r="H289" s="192"/>
      <c r="I289" s="193">
        <f>ROUND(E289*H289,2)</f>
        <v>0</v>
      </c>
      <c r="J289" s="192"/>
      <c r="K289" s="193">
        <f>ROUND(E289*J289,2)</f>
        <v>0</v>
      </c>
      <c r="L289" s="193">
        <v>21</v>
      </c>
      <c r="M289" s="193">
        <f>G289*(1+L289/100)</f>
        <v>0</v>
      </c>
      <c r="N289" s="193">
        <v>0</v>
      </c>
      <c r="O289" s="193">
        <f>ROUND(E289*N289,2)</f>
        <v>0</v>
      </c>
      <c r="P289" s="193">
        <v>0</v>
      </c>
      <c r="Q289" s="193">
        <f>ROUND(E289*P289,2)</f>
        <v>0</v>
      </c>
      <c r="R289" s="193"/>
      <c r="S289" s="193" t="s">
        <v>193</v>
      </c>
      <c r="T289" s="194" t="s">
        <v>164</v>
      </c>
      <c r="U289" s="163">
        <v>0</v>
      </c>
      <c r="V289" s="163">
        <f>ROUND(E289*U289,2)</f>
        <v>0</v>
      </c>
      <c r="W289" s="163"/>
      <c r="X289" s="154"/>
      <c r="Y289" s="154"/>
      <c r="Z289" s="154"/>
      <c r="AA289" s="154"/>
      <c r="AB289" s="154"/>
      <c r="AC289" s="154"/>
      <c r="AD289" s="154"/>
      <c r="AE289" s="154"/>
      <c r="AF289" s="154"/>
      <c r="AG289" s="154" t="s">
        <v>175</v>
      </c>
      <c r="AH289" s="154"/>
      <c r="AI289" s="154"/>
      <c r="AJ289" s="154"/>
      <c r="AK289" s="154"/>
      <c r="AL289" s="154"/>
      <c r="AM289" s="154"/>
      <c r="AN289" s="154"/>
      <c r="AO289" s="154"/>
      <c r="AP289" s="154"/>
      <c r="AQ289" s="154"/>
      <c r="AR289" s="154"/>
      <c r="AS289" s="154"/>
      <c r="AT289" s="154"/>
      <c r="AU289" s="154"/>
      <c r="AV289" s="154"/>
      <c r="AW289" s="154"/>
      <c r="AX289" s="154"/>
      <c r="AY289" s="154"/>
      <c r="AZ289" s="154"/>
      <c r="BA289" s="154"/>
      <c r="BB289" s="154"/>
      <c r="BC289" s="154"/>
      <c r="BD289" s="154"/>
      <c r="BE289" s="154"/>
      <c r="BF289" s="154"/>
      <c r="BG289" s="154"/>
      <c r="BH289" s="154"/>
    </row>
    <row r="290" spans="1:60" x14ac:dyDescent="0.2">
      <c r="A290" s="165" t="s">
        <v>158</v>
      </c>
      <c r="B290" s="166" t="s">
        <v>121</v>
      </c>
      <c r="C290" s="179" t="s">
        <v>122</v>
      </c>
      <c r="D290" s="167"/>
      <c r="E290" s="168"/>
      <c r="F290" s="169"/>
      <c r="G290" s="169">
        <f>SUMIF(AG291:AG291,"&lt;&gt;NOR",G291:G291)</f>
        <v>0</v>
      </c>
      <c r="H290" s="169"/>
      <c r="I290" s="169">
        <f>SUM(I291:I291)</f>
        <v>0</v>
      </c>
      <c r="J290" s="169"/>
      <c r="K290" s="169">
        <f>SUM(K291:K291)</f>
        <v>0</v>
      </c>
      <c r="L290" s="169"/>
      <c r="M290" s="169">
        <f>SUM(M291:M291)</f>
        <v>0</v>
      </c>
      <c r="N290" s="169"/>
      <c r="O290" s="169">
        <f>SUM(O291:O291)</f>
        <v>0</v>
      </c>
      <c r="P290" s="169"/>
      <c r="Q290" s="169">
        <f>SUM(Q291:Q291)</f>
        <v>0</v>
      </c>
      <c r="R290" s="169"/>
      <c r="S290" s="169"/>
      <c r="T290" s="170"/>
      <c r="U290" s="164"/>
      <c r="V290" s="164">
        <f>SUM(V291:V291)</f>
        <v>0</v>
      </c>
      <c r="W290" s="164"/>
      <c r="AG290" t="s">
        <v>159</v>
      </c>
    </row>
    <row r="291" spans="1:60" outlineLevel="1" x14ac:dyDescent="0.2">
      <c r="A291" s="188">
        <v>111</v>
      </c>
      <c r="B291" s="189" t="s">
        <v>517</v>
      </c>
      <c r="C291" s="196" t="s">
        <v>518</v>
      </c>
      <c r="D291" s="190" t="s">
        <v>240</v>
      </c>
      <c r="E291" s="191">
        <v>1</v>
      </c>
      <c r="F291" s="192"/>
      <c r="G291" s="193">
        <f>ROUND(E291*F291,2)</f>
        <v>0</v>
      </c>
      <c r="H291" s="192"/>
      <c r="I291" s="193">
        <f>ROUND(E291*H291,2)</f>
        <v>0</v>
      </c>
      <c r="J291" s="192"/>
      <c r="K291" s="193">
        <f>ROUND(E291*J291,2)</f>
        <v>0</v>
      </c>
      <c r="L291" s="193">
        <v>21</v>
      </c>
      <c r="M291" s="193">
        <f>G291*(1+L291/100)</f>
        <v>0</v>
      </c>
      <c r="N291" s="193">
        <v>0</v>
      </c>
      <c r="O291" s="193">
        <f>ROUND(E291*N291,2)</f>
        <v>0</v>
      </c>
      <c r="P291" s="193">
        <v>0</v>
      </c>
      <c r="Q291" s="193">
        <f>ROUND(E291*P291,2)</f>
        <v>0</v>
      </c>
      <c r="R291" s="193"/>
      <c r="S291" s="193" t="s">
        <v>193</v>
      </c>
      <c r="T291" s="194" t="s">
        <v>164</v>
      </c>
      <c r="U291" s="163">
        <v>0</v>
      </c>
      <c r="V291" s="163">
        <f>ROUND(E291*U291,2)</f>
        <v>0</v>
      </c>
      <c r="W291" s="163"/>
      <c r="X291" s="154"/>
      <c r="Y291" s="154"/>
      <c r="Z291" s="154"/>
      <c r="AA291" s="154"/>
      <c r="AB291" s="154"/>
      <c r="AC291" s="154"/>
      <c r="AD291" s="154"/>
      <c r="AE291" s="154"/>
      <c r="AF291" s="154"/>
      <c r="AG291" s="154" t="s">
        <v>313</v>
      </c>
      <c r="AH291" s="154"/>
      <c r="AI291" s="154"/>
      <c r="AJ291" s="154"/>
      <c r="AK291" s="154"/>
      <c r="AL291" s="154"/>
      <c r="AM291" s="154"/>
      <c r="AN291" s="154"/>
      <c r="AO291" s="154"/>
      <c r="AP291" s="154"/>
      <c r="AQ291" s="154"/>
      <c r="AR291" s="154"/>
      <c r="AS291" s="154"/>
      <c r="AT291" s="154"/>
      <c r="AU291" s="154"/>
      <c r="AV291" s="154"/>
      <c r="AW291" s="154"/>
      <c r="AX291" s="154"/>
      <c r="AY291" s="154"/>
      <c r="AZ291" s="154"/>
      <c r="BA291" s="154"/>
      <c r="BB291" s="154"/>
      <c r="BC291" s="154"/>
      <c r="BD291" s="154"/>
      <c r="BE291" s="154"/>
      <c r="BF291" s="154"/>
      <c r="BG291" s="154"/>
      <c r="BH291" s="154"/>
    </row>
    <row r="292" spans="1:60" x14ac:dyDescent="0.2">
      <c r="A292" s="165" t="s">
        <v>158</v>
      </c>
      <c r="B292" s="166" t="s">
        <v>123</v>
      </c>
      <c r="C292" s="179" t="s">
        <v>124</v>
      </c>
      <c r="D292" s="167"/>
      <c r="E292" s="168"/>
      <c r="F292" s="169"/>
      <c r="G292" s="169">
        <f>SUMIF(AG293:AG293,"&lt;&gt;NOR",G293:G293)</f>
        <v>0</v>
      </c>
      <c r="H292" s="169"/>
      <c r="I292" s="169">
        <f>SUM(I293:I293)</f>
        <v>0</v>
      </c>
      <c r="J292" s="169"/>
      <c r="K292" s="169">
        <f>SUM(K293:K293)</f>
        <v>0</v>
      </c>
      <c r="L292" s="169"/>
      <c r="M292" s="169">
        <f>SUM(M293:M293)</f>
        <v>0</v>
      </c>
      <c r="N292" s="169"/>
      <c r="O292" s="169">
        <f>SUM(O293:O293)</f>
        <v>0</v>
      </c>
      <c r="P292" s="169"/>
      <c r="Q292" s="169">
        <f>SUM(Q293:Q293)</f>
        <v>0</v>
      </c>
      <c r="R292" s="169"/>
      <c r="S292" s="169"/>
      <c r="T292" s="170"/>
      <c r="U292" s="164"/>
      <c r="V292" s="164">
        <f>SUM(V293:V293)</f>
        <v>0</v>
      </c>
      <c r="W292" s="164"/>
      <c r="AG292" t="s">
        <v>159</v>
      </c>
    </row>
    <row r="293" spans="1:60" outlineLevel="1" x14ac:dyDescent="0.2">
      <c r="A293" s="188">
        <v>112</v>
      </c>
      <c r="B293" s="189" t="s">
        <v>519</v>
      </c>
      <c r="C293" s="196" t="s">
        <v>520</v>
      </c>
      <c r="D293" s="190" t="s">
        <v>240</v>
      </c>
      <c r="E293" s="191">
        <v>1</v>
      </c>
      <c r="F293" s="192"/>
      <c r="G293" s="193">
        <f>ROUND(E293*F293,2)</f>
        <v>0</v>
      </c>
      <c r="H293" s="192"/>
      <c r="I293" s="193">
        <f>ROUND(E293*H293,2)</f>
        <v>0</v>
      </c>
      <c r="J293" s="192"/>
      <c r="K293" s="193">
        <f>ROUND(E293*J293,2)</f>
        <v>0</v>
      </c>
      <c r="L293" s="193">
        <v>21</v>
      </c>
      <c r="M293" s="193">
        <f>G293*(1+L293/100)</f>
        <v>0</v>
      </c>
      <c r="N293" s="193">
        <v>0</v>
      </c>
      <c r="O293" s="193">
        <f>ROUND(E293*N293,2)</f>
        <v>0</v>
      </c>
      <c r="P293" s="193">
        <v>0</v>
      </c>
      <c r="Q293" s="193">
        <f>ROUND(E293*P293,2)</f>
        <v>0</v>
      </c>
      <c r="R293" s="193"/>
      <c r="S293" s="193" t="s">
        <v>193</v>
      </c>
      <c r="T293" s="194" t="s">
        <v>164</v>
      </c>
      <c r="U293" s="163">
        <v>0</v>
      </c>
      <c r="V293" s="163">
        <f>ROUND(E293*U293,2)</f>
        <v>0</v>
      </c>
      <c r="W293" s="163"/>
      <c r="X293" s="154"/>
      <c r="Y293" s="154"/>
      <c r="Z293" s="154"/>
      <c r="AA293" s="154"/>
      <c r="AB293" s="154"/>
      <c r="AC293" s="154"/>
      <c r="AD293" s="154"/>
      <c r="AE293" s="154"/>
      <c r="AF293" s="154"/>
      <c r="AG293" s="154" t="s">
        <v>175</v>
      </c>
      <c r="AH293" s="154"/>
      <c r="AI293" s="154"/>
      <c r="AJ293" s="154"/>
      <c r="AK293" s="154"/>
      <c r="AL293" s="154"/>
      <c r="AM293" s="154"/>
      <c r="AN293" s="154"/>
      <c r="AO293" s="154"/>
      <c r="AP293" s="154"/>
      <c r="AQ293" s="154"/>
      <c r="AR293" s="154"/>
      <c r="AS293" s="154"/>
      <c r="AT293" s="154"/>
      <c r="AU293" s="154"/>
      <c r="AV293" s="154"/>
      <c r="AW293" s="154"/>
      <c r="AX293" s="154"/>
      <c r="AY293" s="154"/>
      <c r="AZ293" s="154"/>
      <c r="BA293" s="154"/>
      <c r="BB293" s="154"/>
      <c r="BC293" s="154"/>
      <c r="BD293" s="154"/>
      <c r="BE293" s="154"/>
      <c r="BF293" s="154"/>
      <c r="BG293" s="154"/>
      <c r="BH293" s="154"/>
    </row>
    <row r="294" spans="1:60" x14ac:dyDescent="0.2">
      <c r="A294" s="165" t="s">
        <v>158</v>
      </c>
      <c r="B294" s="166" t="s">
        <v>125</v>
      </c>
      <c r="C294" s="179" t="s">
        <v>126</v>
      </c>
      <c r="D294" s="167"/>
      <c r="E294" s="168"/>
      <c r="F294" s="169"/>
      <c r="G294" s="169">
        <f>SUMIF(AG295:AG320,"&lt;&gt;NOR",G295:G320)</f>
        <v>0</v>
      </c>
      <c r="H294" s="169"/>
      <c r="I294" s="169">
        <f>SUM(I295:I320)</f>
        <v>0</v>
      </c>
      <c r="J294" s="169"/>
      <c r="K294" s="169">
        <f>SUM(K295:K320)</f>
        <v>0</v>
      </c>
      <c r="L294" s="169"/>
      <c r="M294" s="169">
        <f>SUM(M295:M320)</f>
        <v>0</v>
      </c>
      <c r="N294" s="169"/>
      <c r="O294" s="169">
        <f>SUM(O295:O320)</f>
        <v>0</v>
      </c>
      <c r="P294" s="169"/>
      <c r="Q294" s="169">
        <f>SUM(Q295:Q320)</f>
        <v>0</v>
      </c>
      <c r="R294" s="169"/>
      <c r="S294" s="169"/>
      <c r="T294" s="170"/>
      <c r="U294" s="164"/>
      <c r="V294" s="164">
        <f>SUM(V295:V320)</f>
        <v>25.25</v>
      </c>
      <c r="W294" s="164"/>
      <c r="AG294" t="s">
        <v>159</v>
      </c>
    </row>
    <row r="295" spans="1:60" outlineLevel="1" x14ac:dyDescent="0.2">
      <c r="A295" s="171">
        <v>113</v>
      </c>
      <c r="B295" s="172" t="s">
        <v>521</v>
      </c>
      <c r="C295" s="180" t="s">
        <v>522</v>
      </c>
      <c r="D295" s="173" t="s">
        <v>209</v>
      </c>
      <c r="E295" s="174">
        <v>12.43371</v>
      </c>
      <c r="F295" s="175"/>
      <c r="G295" s="176">
        <f>ROUND(E295*F295,2)</f>
        <v>0</v>
      </c>
      <c r="H295" s="175"/>
      <c r="I295" s="176">
        <f>ROUND(E295*H295,2)</f>
        <v>0</v>
      </c>
      <c r="J295" s="175"/>
      <c r="K295" s="176">
        <f>ROUND(E295*J295,2)</f>
        <v>0</v>
      </c>
      <c r="L295" s="176">
        <v>21</v>
      </c>
      <c r="M295" s="176">
        <f>G295*(1+L295/100)</f>
        <v>0</v>
      </c>
      <c r="N295" s="176">
        <v>0</v>
      </c>
      <c r="O295" s="176">
        <f>ROUND(E295*N295,2)</f>
        <v>0</v>
      </c>
      <c r="P295" s="176">
        <v>0</v>
      </c>
      <c r="Q295" s="176">
        <f>ROUND(E295*P295,2)</f>
        <v>0</v>
      </c>
      <c r="R295" s="176" t="s">
        <v>248</v>
      </c>
      <c r="S295" s="176" t="s">
        <v>163</v>
      </c>
      <c r="T295" s="177" t="s">
        <v>163</v>
      </c>
      <c r="U295" s="163">
        <v>0</v>
      </c>
      <c r="V295" s="163">
        <f>ROUND(E295*U295,2)</f>
        <v>0</v>
      </c>
      <c r="W295" s="163"/>
      <c r="X295" s="154"/>
      <c r="Y295" s="154"/>
      <c r="Z295" s="154"/>
      <c r="AA295" s="154"/>
      <c r="AB295" s="154"/>
      <c r="AC295" s="154"/>
      <c r="AD295" s="154"/>
      <c r="AE295" s="154"/>
      <c r="AF295" s="154"/>
      <c r="AG295" s="154" t="s">
        <v>175</v>
      </c>
      <c r="AH295" s="154"/>
      <c r="AI295" s="154"/>
      <c r="AJ295" s="154"/>
      <c r="AK295" s="154"/>
      <c r="AL295" s="154"/>
      <c r="AM295" s="154"/>
      <c r="AN295" s="154"/>
      <c r="AO295" s="154"/>
      <c r="AP295" s="154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  <c r="BB295" s="154"/>
      <c r="BC295" s="154"/>
      <c r="BD295" s="154"/>
      <c r="BE295" s="154"/>
      <c r="BF295" s="154"/>
      <c r="BG295" s="154"/>
      <c r="BH295" s="154"/>
    </row>
    <row r="296" spans="1:60" outlineLevel="1" x14ac:dyDescent="0.2">
      <c r="A296" s="161"/>
      <c r="B296" s="162"/>
      <c r="C296" s="195" t="s">
        <v>523</v>
      </c>
      <c r="D296" s="184"/>
      <c r="E296" s="185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54"/>
      <c r="Y296" s="154"/>
      <c r="Z296" s="154"/>
      <c r="AA296" s="154"/>
      <c r="AB296" s="154"/>
      <c r="AC296" s="154"/>
      <c r="AD296" s="154"/>
      <c r="AE296" s="154"/>
      <c r="AF296" s="154"/>
      <c r="AG296" s="154" t="s">
        <v>179</v>
      </c>
      <c r="AH296" s="154">
        <v>0</v>
      </c>
      <c r="AI296" s="154"/>
      <c r="AJ296" s="154"/>
      <c r="AK296" s="154"/>
      <c r="AL296" s="154"/>
      <c r="AM296" s="154"/>
      <c r="AN296" s="154"/>
      <c r="AO296" s="154"/>
      <c r="AP296" s="154"/>
      <c r="AQ296" s="154"/>
      <c r="AR296" s="154"/>
      <c r="AS296" s="154"/>
      <c r="AT296" s="154"/>
      <c r="AU296" s="154"/>
      <c r="AV296" s="154"/>
      <c r="AW296" s="154"/>
      <c r="AX296" s="154"/>
      <c r="AY296" s="154"/>
      <c r="AZ296" s="154"/>
      <c r="BA296" s="154"/>
      <c r="BB296" s="154"/>
      <c r="BC296" s="154"/>
      <c r="BD296" s="154"/>
      <c r="BE296" s="154"/>
      <c r="BF296" s="154"/>
      <c r="BG296" s="154"/>
      <c r="BH296" s="154"/>
    </row>
    <row r="297" spans="1:60" outlineLevel="1" x14ac:dyDescent="0.2">
      <c r="A297" s="161"/>
      <c r="B297" s="162"/>
      <c r="C297" s="195" t="s">
        <v>524</v>
      </c>
      <c r="D297" s="184"/>
      <c r="E297" s="185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54"/>
      <c r="Y297" s="154"/>
      <c r="Z297" s="154"/>
      <c r="AA297" s="154"/>
      <c r="AB297" s="154"/>
      <c r="AC297" s="154"/>
      <c r="AD297" s="154"/>
      <c r="AE297" s="154"/>
      <c r="AF297" s="154"/>
      <c r="AG297" s="154" t="s">
        <v>179</v>
      </c>
      <c r="AH297" s="154">
        <v>0</v>
      </c>
      <c r="AI297" s="154"/>
      <c r="AJ297" s="154"/>
      <c r="AK297" s="154"/>
      <c r="AL297" s="154"/>
      <c r="AM297" s="154"/>
      <c r="AN297" s="154"/>
      <c r="AO297" s="154"/>
      <c r="AP297" s="154"/>
      <c r="AQ297" s="154"/>
      <c r="AR297" s="154"/>
      <c r="AS297" s="154"/>
      <c r="AT297" s="154"/>
      <c r="AU297" s="154"/>
      <c r="AV297" s="154"/>
      <c r="AW297" s="154"/>
      <c r="AX297" s="154"/>
      <c r="AY297" s="154"/>
      <c r="AZ297" s="154"/>
      <c r="BA297" s="154"/>
      <c r="BB297" s="154"/>
      <c r="BC297" s="154"/>
      <c r="BD297" s="154"/>
      <c r="BE297" s="154"/>
      <c r="BF297" s="154"/>
      <c r="BG297" s="154"/>
      <c r="BH297" s="154"/>
    </row>
    <row r="298" spans="1:60" outlineLevel="1" x14ac:dyDescent="0.2">
      <c r="A298" s="161"/>
      <c r="B298" s="162"/>
      <c r="C298" s="195" t="s">
        <v>525</v>
      </c>
      <c r="D298" s="184"/>
      <c r="E298" s="185">
        <v>12.43371</v>
      </c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54"/>
      <c r="Y298" s="154"/>
      <c r="Z298" s="154"/>
      <c r="AA298" s="154"/>
      <c r="AB298" s="154"/>
      <c r="AC298" s="154"/>
      <c r="AD298" s="154"/>
      <c r="AE298" s="154"/>
      <c r="AF298" s="154"/>
      <c r="AG298" s="154" t="s">
        <v>179</v>
      </c>
      <c r="AH298" s="154">
        <v>0</v>
      </c>
      <c r="AI298" s="154"/>
      <c r="AJ298" s="154"/>
      <c r="AK298" s="154"/>
      <c r="AL298" s="154"/>
      <c r="AM298" s="154"/>
      <c r="AN298" s="154"/>
      <c r="AO298" s="154"/>
      <c r="AP298" s="154"/>
      <c r="AQ298" s="154"/>
      <c r="AR298" s="154"/>
      <c r="AS298" s="154"/>
      <c r="AT298" s="154"/>
      <c r="AU298" s="154"/>
      <c r="AV298" s="154"/>
      <c r="AW298" s="154"/>
      <c r="AX298" s="154"/>
      <c r="AY298" s="154"/>
      <c r="AZ298" s="154"/>
      <c r="BA298" s="154"/>
      <c r="BB298" s="154"/>
      <c r="BC298" s="154"/>
      <c r="BD298" s="154"/>
      <c r="BE298" s="154"/>
      <c r="BF298" s="154"/>
      <c r="BG298" s="154"/>
      <c r="BH298" s="154"/>
    </row>
    <row r="299" spans="1:60" outlineLevel="1" x14ac:dyDescent="0.2">
      <c r="A299" s="171">
        <v>114</v>
      </c>
      <c r="B299" s="172" t="s">
        <v>526</v>
      </c>
      <c r="C299" s="180" t="s">
        <v>527</v>
      </c>
      <c r="D299" s="173" t="s">
        <v>209</v>
      </c>
      <c r="E299" s="174">
        <v>2.0226000000000002</v>
      </c>
      <c r="F299" s="175"/>
      <c r="G299" s="176">
        <f>ROUND(E299*F299,2)</f>
        <v>0</v>
      </c>
      <c r="H299" s="175"/>
      <c r="I299" s="176">
        <f>ROUND(E299*H299,2)</f>
        <v>0</v>
      </c>
      <c r="J299" s="175"/>
      <c r="K299" s="176">
        <f>ROUND(E299*J299,2)</f>
        <v>0</v>
      </c>
      <c r="L299" s="176">
        <v>21</v>
      </c>
      <c r="M299" s="176">
        <f>G299*(1+L299/100)</f>
        <v>0</v>
      </c>
      <c r="N299" s="176">
        <v>0</v>
      </c>
      <c r="O299" s="176">
        <f>ROUND(E299*N299,2)</f>
        <v>0</v>
      </c>
      <c r="P299" s="176">
        <v>0</v>
      </c>
      <c r="Q299" s="176">
        <f>ROUND(E299*P299,2)</f>
        <v>0</v>
      </c>
      <c r="R299" s="176" t="s">
        <v>248</v>
      </c>
      <c r="S299" s="176" t="s">
        <v>163</v>
      </c>
      <c r="T299" s="177" t="s">
        <v>163</v>
      </c>
      <c r="U299" s="163">
        <v>0</v>
      </c>
      <c r="V299" s="163">
        <f>ROUND(E299*U299,2)</f>
        <v>0</v>
      </c>
      <c r="W299" s="163"/>
      <c r="X299" s="154"/>
      <c r="Y299" s="154"/>
      <c r="Z299" s="154"/>
      <c r="AA299" s="154"/>
      <c r="AB299" s="154"/>
      <c r="AC299" s="154"/>
      <c r="AD299" s="154"/>
      <c r="AE299" s="154"/>
      <c r="AF299" s="154"/>
      <c r="AG299" s="154" t="s">
        <v>175</v>
      </c>
      <c r="AH299" s="154"/>
      <c r="AI299" s="154"/>
      <c r="AJ299" s="154"/>
      <c r="AK299" s="154"/>
      <c r="AL299" s="154"/>
      <c r="AM299" s="154"/>
      <c r="AN299" s="154"/>
      <c r="AO299" s="154"/>
      <c r="AP299" s="154"/>
      <c r="AQ299" s="154"/>
      <c r="AR299" s="154"/>
      <c r="AS299" s="154"/>
      <c r="AT299" s="154"/>
      <c r="AU299" s="154"/>
      <c r="AV299" s="154"/>
      <c r="AW299" s="154"/>
      <c r="AX299" s="154"/>
      <c r="AY299" s="154"/>
      <c r="AZ299" s="154"/>
      <c r="BA299" s="154"/>
      <c r="BB299" s="154"/>
      <c r="BC299" s="154"/>
      <c r="BD299" s="154"/>
      <c r="BE299" s="154"/>
      <c r="BF299" s="154"/>
      <c r="BG299" s="154"/>
      <c r="BH299" s="154"/>
    </row>
    <row r="300" spans="1:60" outlineLevel="1" x14ac:dyDescent="0.2">
      <c r="A300" s="161"/>
      <c r="B300" s="162"/>
      <c r="C300" s="195" t="s">
        <v>523</v>
      </c>
      <c r="D300" s="184"/>
      <c r="E300" s="185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54"/>
      <c r="Y300" s="154"/>
      <c r="Z300" s="154"/>
      <c r="AA300" s="154"/>
      <c r="AB300" s="154"/>
      <c r="AC300" s="154"/>
      <c r="AD300" s="154"/>
      <c r="AE300" s="154"/>
      <c r="AF300" s="154"/>
      <c r="AG300" s="154" t="s">
        <v>179</v>
      </c>
      <c r="AH300" s="154">
        <v>0</v>
      </c>
      <c r="AI300" s="154"/>
      <c r="AJ300" s="154"/>
      <c r="AK300" s="154"/>
      <c r="AL300" s="154"/>
      <c r="AM300" s="154"/>
      <c r="AN300" s="154"/>
      <c r="AO300" s="154"/>
      <c r="AP300" s="154"/>
      <c r="AQ300" s="154"/>
      <c r="AR300" s="154"/>
      <c r="AS300" s="154"/>
      <c r="AT300" s="154"/>
      <c r="AU300" s="154"/>
      <c r="AV300" s="154"/>
      <c r="AW300" s="154"/>
      <c r="AX300" s="154"/>
      <c r="AY300" s="154"/>
      <c r="AZ300" s="154"/>
      <c r="BA300" s="154"/>
      <c r="BB300" s="154"/>
      <c r="BC300" s="154"/>
      <c r="BD300" s="154"/>
      <c r="BE300" s="154"/>
      <c r="BF300" s="154"/>
      <c r="BG300" s="154"/>
      <c r="BH300" s="154"/>
    </row>
    <row r="301" spans="1:60" outlineLevel="1" x14ac:dyDescent="0.2">
      <c r="A301" s="161"/>
      <c r="B301" s="162"/>
      <c r="C301" s="195" t="s">
        <v>528</v>
      </c>
      <c r="D301" s="184"/>
      <c r="E301" s="185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54"/>
      <c r="Y301" s="154"/>
      <c r="Z301" s="154"/>
      <c r="AA301" s="154"/>
      <c r="AB301" s="154"/>
      <c r="AC301" s="154"/>
      <c r="AD301" s="154"/>
      <c r="AE301" s="154"/>
      <c r="AF301" s="154"/>
      <c r="AG301" s="154" t="s">
        <v>179</v>
      </c>
      <c r="AH301" s="154">
        <v>0</v>
      </c>
      <c r="AI301" s="154"/>
      <c r="AJ301" s="154"/>
      <c r="AK301" s="154"/>
      <c r="AL301" s="154"/>
      <c r="AM301" s="154"/>
      <c r="AN301" s="154"/>
      <c r="AO301" s="154"/>
      <c r="AP301" s="154"/>
      <c r="AQ301" s="154"/>
      <c r="AR301" s="154"/>
      <c r="AS301" s="154"/>
      <c r="AT301" s="154"/>
      <c r="AU301" s="154"/>
      <c r="AV301" s="154"/>
      <c r="AW301" s="154"/>
      <c r="AX301" s="154"/>
      <c r="AY301" s="154"/>
      <c r="AZ301" s="154"/>
      <c r="BA301" s="154"/>
      <c r="BB301" s="154"/>
      <c r="BC301" s="154"/>
      <c r="BD301" s="154"/>
      <c r="BE301" s="154"/>
      <c r="BF301" s="154"/>
      <c r="BG301" s="154"/>
      <c r="BH301" s="154"/>
    </row>
    <row r="302" spans="1:60" outlineLevel="1" x14ac:dyDescent="0.2">
      <c r="A302" s="161"/>
      <c r="B302" s="162"/>
      <c r="C302" s="195" t="s">
        <v>529</v>
      </c>
      <c r="D302" s="184"/>
      <c r="E302" s="185">
        <v>2.0226000000000002</v>
      </c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54"/>
      <c r="Y302" s="154"/>
      <c r="Z302" s="154"/>
      <c r="AA302" s="154"/>
      <c r="AB302" s="154"/>
      <c r="AC302" s="154"/>
      <c r="AD302" s="154"/>
      <c r="AE302" s="154"/>
      <c r="AF302" s="154"/>
      <c r="AG302" s="154" t="s">
        <v>179</v>
      </c>
      <c r="AH302" s="154">
        <v>0</v>
      </c>
      <c r="AI302" s="154"/>
      <c r="AJ302" s="154"/>
      <c r="AK302" s="154"/>
      <c r="AL302" s="154"/>
      <c r="AM302" s="154"/>
      <c r="AN302" s="154"/>
      <c r="AO302" s="154"/>
      <c r="AP302" s="154"/>
      <c r="AQ302" s="154"/>
      <c r="AR302" s="154"/>
      <c r="AS302" s="154"/>
      <c r="AT302" s="154"/>
      <c r="AU302" s="154"/>
      <c r="AV302" s="154"/>
      <c r="AW302" s="154"/>
      <c r="AX302" s="154"/>
      <c r="AY302" s="154"/>
      <c r="AZ302" s="154"/>
      <c r="BA302" s="154"/>
      <c r="BB302" s="154"/>
      <c r="BC302" s="154"/>
      <c r="BD302" s="154"/>
      <c r="BE302" s="154"/>
      <c r="BF302" s="154"/>
      <c r="BG302" s="154"/>
      <c r="BH302" s="154"/>
    </row>
    <row r="303" spans="1:60" ht="22.5" outlineLevel="1" x14ac:dyDescent="0.2">
      <c r="A303" s="171">
        <v>115</v>
      </c>
      <c r="B303" s="172" t="s">
        <v>530</v>
      </c>
      <c r="C303" s="180" t="s">
        <v>531</v>
      </c>
      <c r="D303" s="173" t="s">
        <v>209</v>
      </c>
      <c r="E303" s="174">
        <v>14.45631</v>
      </c>
      <c r="F303" s="175"/>
      <c r="G303" s="176">
        <f>ROUND(E303*F303,2)</f>
        <v>0</v>
      </c>
      <c r="H303" s="175"/>
      <c r="I303" s="176">
        <f>ROUND(E303*H303,2)</f>
        <v>0</v>
      </c>
      <c r="J303" s="175"/>
      <c r="K303" s="176">
        <f>ROUND(E303*J303,2)</f>
        <v>0</v>
      </c>
      <c r="L303" s="176">
        <v>21</v>
      </c>
      <c r="M303" s="176">
        <f>G303*(1+L303/100)</f>
        <v>0</v>
      </c>
      <c r="N303" s="176">
        <v>0</v>
      </c>
      <c r="O303" s="176">
        <f>ROUND(E303*N303,2)</f>
        <v>0</v>
      </c>
      <c r="P303" s="176">
        <v>0</v>
      </c>
      <c r="Q303" s="176">
        <f>ROUND(E303*P303,2)</f>
        <v>0</v>
      </c>
      <c r="R303" s="176" t="s">
        <v>248</v>
      </c>
      <c r="S303" s="176" t="s">
        <v>163</v>
      </c>
      <c r="T303" s="177" t="s">
        <v>163</v>
      </c>
      <c r="U303" s="163">
        <v>0.49</v>
      </c>
      <c r="V303" s="163">
        <f>ROUND(E303*U303,2)</f>
        <v>7.08</v>
      </c>
      <c r="W303" s="163"/>
      <c r="X303" s="154"/>
      <c r="Y303" s="154"/>
      <c r="Z303" s="154"/>
      <c r="AA303" s="154"/>
      <c r="AB303" s="154"/>
      <c r="AC303" s="154"/>
      <c r="AD303" s="154"/>
      <c r="AE303" s="154"/>
      <c r="AF303" s="154"/>
      <c r="AG303" s="154" t="s">
        <v>532</v>
      </c>
      <c r="AH303" s="154"/>
      <c r="AI303" s="154"/>
      <c r="AJ303" s="154"/>
      <c r="AK303" s="154"/>
      <c r="AL303" s="154"/>
      <c r="AM303" s="154"/>
      <c r="AN303" s="154"/>
      <c r="AO303" s="154"/>
      <c r="AP303" s="154"/>
      <c r="AQ303" s="154"/>
      <c r="AR303" s="154"/>
      <c r="AS303" s="154"/>
      <c r="AT303" s="154"/>
      <c r="AU303" s="154"/>
      <c r="AV303" s="154"/>
      <c r="AW303" s="154"/>
      <c r="AX303" s="154"/>
      <c r="AY303" s="154"/>
      <c r="AZ303" s="154"/>
      <c r="BA303" s="154"/>
      <c r="BB303" s="154"/>
      <c r="BC303" s="154"/>
      <c r="BD303" s="154"/>
      <c r="BE303" s="154"/>
      <c r="BF303" s="154"/>
      <c r="BG303" s="154"/>
      <c r="BH303" s="154"/>
    </row>
    <row r="304" spans="1:60" outlineLevel="1" x14ac:dyDescent="0.2">
      <c r="A304" s="161"/>
      <c r="B304" s="162"/>
      <c r="C304" s="252" t="s">
        <v>533</v>
      </c>
      <c r="D304" s="253"/>
      <c r="E304" s="253"/>
      <c r="F304" s="253"/>
      <c r="G304" s="25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54"/>
      <c r="Y304" s="154"/>
      <c r="Z304" s="154"/>
      <c r="AA304" s="154"/>
      <c r="AB304" s="154"/>
      <c r="AC304" s="154"/>
      <c r="AD304" s="154"/>
      <c r="AE304" s="154"/>
      <c r="AF304" s="154"/>
      <c r="AG304" s="154" t="s">
        <v>167</v>
      </c>
      <c r="AH304" s="154"/>
      <c r="AI304" s="154"/>
      <c r="AJ304" s="154"/>
      <c r="AK304" s="154"/>
      <c r="AL304" s="154"/>
      <c r="AM304" s="154"/>
      <c r="AN304" s="154"/>
      <c r="AO304" s="154"/>
      <c r="AP304" s="154"/>
      <c r="AQ304" s="154"/>
      <c r="AR304" s="154"/>
      <c r="AS304" s="154"/>
      <c r="AT304" s="154"/>
      <c r="AU304" s="154"/>
      <c r="AV304" s="154"/>
      <c r="AW304" s="154"/>
      <c r="AX304" s="154"/>
      <c r="AY304" s="154"/>
      <c r="AZ304" s="154"/>
      <c r="BA304" s="154"/>
      <c r="BB304" s="154"/>
      <c r="BC304" s="154"/>
      <c r="BD304" s="154"/>
      <c r="BE304" s="154"/>
      <c r="BF304" s="154"/>
      <c r="BG304" s="154"/>
      <c r="BH304" s="154"/>
    </row>
    <row r="305" spans="1:60" outlineLevel="1" x14ac:dyDescent="0.2">
      <c r="A305" s="161"/>
      <c r="B305" s="162"/>
      <c r="C305" s="195" t="s">
        <v>523</v>
      </c>
      <c r="D305" s="184"/>
      <c r="E305" s="185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54"/>
      <c r="Y305" s="154"/>
      <c r="Z305" s="154"/>
      <c r="AA305" s="154"/>
      <c r="AB305" s="154"/>
      <c r="AC305" s="154"/>
      <c r="AD305" s="154"/>
      <c r="AE305" s="154"/>
      <c r="AF305" s="154"/>
      <c r="AG305" s="154" t="s">
        <v>179</v>
      </c>
      <c r="AH305" s="154">
        <v>0</v>
      </c>
      <c r="AI305" s="154"/>
      <c r="AJ305" s="154"/>
      <c r="AK305" s="154"/>
      <c r="AL305" s="154"/>
      <c r="AM305" s="154"/>
      <c r="AN305" s="154"/>
      <c r="AO305" s="154"/>
      <c r="AP305" s="154"/>
      <c r="AQ305" s="154"/>
      <c r="AR305" s="154"/>
      <c r="AS305" s="154"/>
      <c r="AT305" s="154"/>
      <c r="AU305" s="154"/>
      <c r="AV305" s="154"/>
      <c r="AW305" s="154"/>
      <c r="AX305" s="154"/>
      <c r="AY305" s="154"/>
      <c r="AZ305" s="154"/>
      <c r="BA305" s="154"/>
      <c r="BB305" s="154"/>
      <c r="BC305" s="154"/>
      <c r="BD305" s="154"/>
      <c r="BE305" s="154"/>
      <c r="BF305" s="154"/>
      <c r="BG305" s="154"/>
      <c r="BH305" s="154"/>
    </row>
    <row r="306" spans="1:60" outlineLevel="1" x14ac:dyDescent="0.2">
      <c r="A306" s="161"/>
      <c r="B306" s="162"/>
      <c r="C306" s="195" t="s">
        <v>534</v>
      </c>
      <c r="D306" s="184"/>
      <c r="E306" s="185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54"/>
      <c r="Y306" s="154"/>
      <c r="Z306" s="154"/>
      <c r="AA306" s="154"/>
      <c r="AB306" s="154"/>
      <c r="AC306" s="154"/>
      <c r="AD306" s="154"/>
      <c r="AE306" s="154"/>
      <c r="AF306" s="154"/>
      <c r="AG306" s="154" t="s">
        <v>179</v>
      </c>
      <c r="AH306" s="154">
        <v>0</v>
      </c>
      <c r="AI306" s="154"/>
      <c r="AJ306" s="154"/>
      <c r="AK306" s="154"/>
      <c r="AL306" s="154"/>
      <c r="AM306" s="154"/>
      <c r="AN306" s="154"/>
      <c r="AO306" s="154"/>
      <c r="AP306" s="154"/>
      <c r="AQ306" s="154"/>
      <c r="AR306" s="154"/>
      <c r="AS306" s="154"/>
      <c r="AT306" s="154"/>
      <c r="AU306" s="154"/>
      <c r="AV306" s="154"/>
      <c r="AW306" s="154"/>
      <c r="AX306" s="154"/>
      <c r="AY306" s="154"/>
      <c r="AZ306" s="154"/>
      <c r="BA306" s="154"/>
      <c r="BB306" s="154"/>
      <c r="BC306" s="154"/>
      <c r="BD306" s="154"/>
      <c r="BE306" s="154"/>
      <c r="BF306" s="154"/>
      <c r="BG306" s="154"/>
      <c r="BH306" s="154"/>
    </row>
    <row r="307" spans="1:60" outlineLevel="1" x14ac:dyDescent="0.2">
      <c r="A307" s="161"/>
      <c r="B307" s="162"/>
      <c r="C307" s="195" t="s">
        <v>535</v>
      </c>
      <c r="D307" s="184"/>
      <c r="E307" s="185">
        <v>14.45631</v>
      </c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54"/>
      <c r="Y307" s="154"/>
      <c r="Z307" s="154"/>
      <c r="AA307" s="154"/>
      <c r="AB307" s="154"/>
      <c r="AC307" s="154"/>
      <c r="AD307" s="154"/>
      <c r="AE307" s="154"/>
      <c r="AF307" s="154"/>
      <c r="AG307" s="154" t="s">
        <v>179</v>
      </c>
      <c r="AH307" s="154">
        <v>0</v>
      </c>
      <c r="AI307" s="154"/>
      <c r="AJ307" s="154"/>
      <c r="AK307" s="154"/>
      <c r="AL307" s="154"/>
      <c r="AM307" s="154"/>
      <c r="AN307" s="154"/>
      <c r="AO307" s="154"/>
      <c r="AP307" s="154"/>
      <c r="AQ307" s="154"/>
      <c r="AR307" s="154"/>
      <c r="AS307" s="154"/>
      <c r="AT307" s="154"/>
      <c r="AU307" s="154"/>
      <c r="AV307" s="154"/>
      <c r="AW307" s="154"/>
      <c r="AX307" s="154"/>
      <c r="AY307" s="154"/>
      <c r="AZ307" s="154"/>
      <c r="BA307" s="154"/>
      <c r="BB307" s="154"/>
      <c r="BC307" s="154"/>
      <c r="BD307" s="154"/>
      <c r="BE307" s="154"/>
      <c r="BF307" s="154"/>
      <c r="BG307" s="154"/>
      <c r="BH307" s="154"/>
    </row>
    <row r="308" spans="1:60" outlineLevel="1" x14ac:dyDescent="0.2">
      <c r="A308" s="171">
        <v>116</v>
      </c>
      <c r="B308" s="172" t="s">
        <v>536</v>
      </c>
      <c r="C308" s="180" t="s">
        <v>537</v>
      </c>
      <c r="D308" s="173" t="s">
        <v>209</v>
      </c>
      <c r="E308" s="174">
        <v>202.38840999999999</v>
      </c>
      <c r="F308" s="175"/>
      <c r="G308" s="176">
        <f>ROUND(E308*F308,2)</f>
        <v>0</v>
      </c>
      <c r="H308" s="175"/>
      <c r="I308" s="176">
        <f>ROUND(E308*H308,2)</f>
        <v>0</v>
      </c>
      <c r="J308" s="175"/>
      <c r="K308" s="176">
        <f>ROUND(E308*J308,2)</f>
        <v>0</v>
      </c>
      <c r="L308" s="176">
        <v>21</v>
      </c>
      <c r="M308" s="176">
        <f>G308*(1+L308/100)</f>
        <v>0</v>
      </c>
      <c r="N308" s="176">
        <v>0</v>
      </c>
      <c r="O308" s="176">
        <f>ROUND(E308*N308,2)</f>
        <v>0</v>
      </c>
      <c r="P308" s="176">
        <v>0</v>
      </c>
      <c r="Q308" s="176">
        <f>ROUND(E308*P308,2)</f>
        <v>0</v>
      </c>
      <c r="R308" s="176" t="s">
        <v>248</v>
      </c>
      <c r="S308" s="176" t="s">
        <v>163</v>
      </c>
      <c r="T308" s="177" t="s">
        <v>163</v>
      </c>
      <c r="U308" s="163">
        <v>0</v>
      </c>
      <c r="V308" s="163">
        <f>ROUND(E308*U308,2)</f>
        <v>0</v>
      </c>
      <c r="W308" s="163"/>
      <c r="X308" s="154"/>
      <c r="Y308" s="154"/>
      <c r="Z308" s="154"/>
      <c r="AA308" s="154"/>
      <c r="AB308" s="154"/>
      <c r="AC308" s="154"/>
      <c r="AD308" s="154"/>
      <c r="AE308" s="154"/>
      <c r="AF308" s="154"/>
      <c r="AG308" s="154" t="s">
        <v>532</v>
      </c>
      <c r="AH308" s="154"/>
      <c r="AI308" s="154"/>
      <c r="AJ308" s="154"/>
      <c r="AK308" s="154"/>
      <c r="AL308" s="154"/>
      <c r="AM308" s="154"/>
      <c r="AN308" s="154"/>
      <c r="AO308" s="154"/>
      <c r="AP308" s="154"/>
      <c r="AQ308" s="154"/>
      <c r="AR308" s="154"/>
      <c r="AS308" s="154"/>
      <c r="AT308" s="154"/>
      <c r="AU308" s="154"/>
      <c r="AV308" s="154"/>
      <c r="AW308" s="154"/>
      <c r="AX308" s="154"/>
      <c r="AY308" s="154"/>
      <c r="AZ308" s="154"/>
      <c r="BA308" s="154"/>
      <c r="BB308" s="154"/>
      <c r="BC308" s="154"/>
      <c r="BD308" s="154"/>
      <c r="BE308" s="154"/>
      <c r="BF308" s="154"/>
      <c r="BG308" s="154"/>
      <c r="BH308" s="154"/>
    </row>
    <row r="309" spans="1:60" outlineLevel="1" x14ac:dyDescent="0.2">
      <c r="A309" s="161"/>
      <c r="B309" s="162"/>
      <c r="C309" s="195" t="s">
        <v>523</v>
      </c>
      <c r="D309" s="184"/>
      <c r="E309" s="185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54"/>
      <c r="Y309" s="154"/>
      <c r="Z309" s="154"/>
      <c r="AA309" s="154"/>
      <c r="AB309" s="154"/>
      <c r="AC309" s="154"/>
      <c r="AD309" s="154"/>
      <c r="AE309" s="154"/>
      <c r="AF309" s="154"/>
      <c r="AG309" s="154" t="s">
        <v>179</v>
      </c>
      <c r="AH309" s="154">
        <v>0</v>
      </c>
      <c r="AI309" s="154"/>
      <c r="AJ309" s="154"/>
      <c r="AK309" s="154"/>
      <c r="AL309" s="154"/>
      <c r="AM309" s="154"/>
      <c r="AN309" s="154"/>
      <c r="AO309" s="154"/>
      <c r="AP309" s="154"/>
      <c r="AQ309" s="154"/>
      <c r="AR309" s="154"/>
      <c r="AS309" s="154"/>
      <c r="AT309" s="154"/>
      <c r="AU309" s="154"/>
      <c r="AV309" s="154"/>
      <c r="AW309" s="154"/>
      <c r="AX309" s="154"/>
      <c r="AY309" s="154"/>
      <c r="AZ309" s="154"/>
      <c r="BA309" s="154"/>
      <c r="BB309" s="154"/>
      <c r="BC309" s="154"/>
      <c r="BD309" s="154"/>
      <c r="BE309" s="154"/>
      <c r="BF309" s="154"/>
      <c r="BG309" s="154"/>
      <c r="BH309" s="154"/>
    </row>
    <row r="310" spans="1:60" outlineLevel="1" x14ac:dyDescent="0.2">
      <c r="A310" s="161"/>
      <c r="B310" s="162"/>
      <c r="C310" s="195" t="s">
        <v>534</v>
      </c>
      <c r="D310" s="184"/>
      <c r="E310" s="185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54"/>
      <c r="Y310" s="154"/>
      <c r="Z310" s="154"/>
      <c r="AA310" s="154"/>
      <c r="AB310" s="154"/>
      <c r="AC310" s="154"/>
      <c r="AD310" s="154"/>
      <c r="AE310" s="154"/>
      <c r="AF310" s="154"/>
      <c r="AG310" s="154" t="s">
        <v>179</v>
      </c>
      <c r="AH310" s="154">
        <v>0</v>
      </c>
      <c r="AI310" s="154"/>
      <c r="AJ310" s="154"/>
      <c r="AK310" s="154"/>
      <c r="AL310" s="154"/>
      <c r="AM310" s="154"/>
      <c r="AN310" s="154"/>
      <c r="AO310" s="154"/>
      <c r="AP310" s="154"/>
      <c r="AQ310" s="154"/>
      <c r="AR310" s="154"/>
      <c r="AS310" s="154"/>
      <c r="AT310" s="154"/>
      <c r="AU310" s="154"/>
      <c r="AV310" s="154"/>
      <c r="AW310" s="154"/>
      <c r="AX310" s="154"/>
      <c r="AY310" s="154"/>
      <c r="AZ310" s="154"/>
      <c r="BA310" s="154"/>
      <c r="BB310" s="154"/>
      <c r="BC310" s="154"/>
      <c r="BD310" s="154"/>
      <c r="BE310" s="154"/>
      <c r="BF310" s="154"/>
      <c r="BG310" s="154"/>
      <c r="BH310" s="154"/>
    </row>
    <row r="311" spans="1:60" outlineLevel="1" x14ac:dyDescent="0.2">
      <c r="A311" s="161"/>
      <c r="B311" s="162"/>
      <c r="C311" s="195" t="s">
        <v>538</v>
      </c>
      <c r="D311" s="184"/>
      <c r="E311" s="185">
        <v>202.38840999999999</v>
      </c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54"/>
      <c r="Y311" s="154"/>
      <c r="Z311" s="154"/>
      <c r="AA311" s="154"/>
      <c r="AB311" s="154"/>
      <c r="AC311" s="154"/>
      <c r="AD311" s="154"/>
      <c r="AE311" s="154"/>
      <c r="AF311" s="154"/>
      <c r="AG311" s="154" t="s">
        <v>179</v>
      </c>
      <c r="AH311" s="154">
        <v>0</v>
      </c>
      <c r="AI311" s="154"/>
      <c r="AJ311" s="154"/>
      <c r="AK311" s="154"/>
      <c r="AL311" s="154"/>
      <c r="AM311" s="154"/>
      <c r="AN311" s="154"/>
      <c r="AO311" s="154"/>
      <c r="AP311" s="154"/>
      <c r="AQ311" s="154"/>
      <c r="AR311" s="154"/>
      <c r="AS311" s="154"/>
      <c r="AT311" s="154"/>
      <c r="AU311" s="154"/>
      <c r="AV311" s="154"/>
      <c r="AW311" s="154"/>
      <c r="AX311" s="154"/>
      <c r="AY311" s="154"/>
      <c r="AZ311" s="154"/>
      <c r="BA311" s="154"/>
      <c r="BB311" s="154"/>
      <c r="BC311" s="154"/>
      <c r="BD311" s="154"/>
      <c r="BE311" s="154"/>
      <c r="BF311" s="154"/>
      <c r="BG311" s="154"/>
      <c r="BH311" s="154"/>
    </row>
    <row r="312" spans="1:60" ht="22.5" outlineLevel="1" x14ac:dyDescent="0.2">
      <c r="A312" s="171">
        <v>117</v>
      </c>
      <c r="B312" s="172" t="s">
        <v>539</v>
      </c>
      <c r="C312" s="180" t="s">
        <v>540</v>
      </c>
      <c r="D312" s="173" t="s">
        <v>209</v>
      </c>
      <c r="E312" s="174">
        <v>14.45631</v>
      </c>
      <c r="F312" s="175"/>
      <c r="G312" s="176">
        <f>ROUND(E312*F312,2)</f>
        <v>0</v>
      </c>
      <c r="H312" s="175"/>
      <c r="I312" s="176">
        <f>ROUND(E312*H312,2)</f>
        <v>0</v>
      </c>
      <c r="J312" s="175"/>
      <c r="K312" s="176">
        <f>ROUND(E312*J312,2)</f>
        <v>0</v>
      </c>
      <c r="L312" s="176">
        <v>21</v>
      </c>
      <c r="M312" s="176">
        <f>G312*(1+L312/100)</f>
        <v>0</v>
      </c>
      <c r="N312" s="176">
        <v>0</v>
      </c>
      <c r="O312" s="176">
        <f>ROUND(E312*N312,2)</f>
        <v>0</v>
      </c>
      <c r="P312" s="176">
        <v>0</v>
      </c>
      <c r="Q312" s="176">
        <f>ROUND(E312*P312,2)</f>
        <v>0</v>
      </c>
      <c r="R312" s="176" t="s">
        <v>248</v>
      </c>
      <c r="S312" s="176" t="s">
        <v>163</v>
      </c>
      <c r="T312" s="177" t="s">
        <v>163</v>
      </c>
      <c r="U312" s="163">
        <v>0.94199999999999995</v>
      </c>
      <c r="V312" s="163">
        <f>ROUND(E312*U312,2)</f>
        <v>13.62</v>
      </c>
      <c r="W312" s="163"/>
      <c r="X312" s="154"/>
      <c r="Y312" s="154"/>
      <c r="Z312" s="154"/>
      <c r="AA312" s="154"/>
      <c r="AB312" s="154"/>
      <c r="AC312" s="154"/>
      <c r="AD312" s="154"/>
      <c r="AE312" s="154"/>
      <c r="AF312" s="154"/>
      <c r="AG312" s="154" t="s">
        <v>532</v>
      </c>
      <c r="AH312" s="154"/>
      <c r="AI312" s="154"/>
      <c r="AJ312" s="154"/>
      <c r="AK312" s="154"/>
      <c r="AL312" s="154"/>
      <c r="AM312" s="154"/>
      <c r="AN312" s="154"/>
      <c r="AO312" s="154"/>
      <c r="AP312" s="154"/>
      <c r="AQ312" s="154"/>
      <c r="AR312" s="154"/>
      <c r="AS312" s="154"/>
      <c r="AT312" s="154"/>
      <c r="AU312" s="154"/>
      <c r="AV312" s="154"/>
      <c r="AW312" s="154"/>
      <c r="AX312" s="154"/>
      <c r="AY312" s="154"/>
      <c r="AZ312" s="154"/>
      <c r="BA312" s="154"/>
      <c r="BB312" s="154"/>
      <c r="BC312" s="154"/>
      <c r="BD312" s="154"/>
      <c r="BE312" s="154"/>
      <c r="BF312" s="154"/>
      <c r="BG312" s="154"/>
      <c r="BH312" s="154"/>
    </row>
    <row r="313" spans="1:60" outlineLevel="1" x14ac:dyDescent="0.2">
      <c r="A313" s="161"/>
      <c r="B313" s="162"/>
      <c r="C313" s="252" t="s">
        <v>541</v>
      </c>
      <c r="D313" s="253"/>
      <c r="E313" s="253"/>
      <c r="F313" s="253"/>
      <c r="G313" s="25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54"/>
      <c r="Y313" s="154"/>
      <c r="Z313" s="154"/>
      <c r="AA313" s="154"/>
      <c r="AB313" s="154"/>
      <c r="AC313" s="154"/>
      <c r="AD313" s="154"/>
      <c r="AE313" s="154"/>
      <c r="AF313" s="154"/>
      <c r="AG313" s="154" t="s">
        <v>167</v>
      </c>
      <c r="AH313" s="154"/>
      <c r="AI313" s="154"/>
      <c r="AJ313" s="154"/>
      <c r="AK313" s="154"/>
      <c r="AL313" s="154"/>
      <c r="AM313" s="154"/>
      <c r="AN313" s="154"/>
      <c r="AO313" s="154"/>
      <c r="AP313" s="154"/>
      <c r="AQ313" s="154"/>
      <c r="AR313" s="154"/>
      <c r="AS313" s="154"/>
      <c r="AT313" s="154"/>
      <c r="AU313" s="154"/>
      <c r="AV313" s="154"/>
      <c r="AW313" s="154"/>
      <c r="AX313" s="154"/>
      <c r="AY313" s="154"/>
      <c r="AZ313" s="154"/>
      <c r="BA313" s="154"/>
      <c r="BB313" s="154"/>
      <c r="BC313" s="154"/>
      <c r="BD313" s="154"/>
      <c r="BE313" s="154"/>
      <c r="BF313" s="154"/>
      <c r="BG313" s="154"/>
      <c r="BH313" s="154"/>
    </row>
    <row r="314" spans="1:60" outlineLevel="1" x14ac:dyDescent="0.2">
      <c r="A314" s="161"/>
      <c r="B314" s="162"/>
      <c r="C314" s="195" t="s">
        <v>523</v>
      </c>
      <c r="D314" s="184"/>
      <c r="E314" s="185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54"/>
      <c r="Y314" s="154"/>
      <c r="Z314" s="154"/>
      <c r="AA314" s="154"/>
      <c r="AB314" s="154"/>
      <c r="AC314" s="154"/>
      <c r="AD314" s="154"/>
      <c r="AE314" s="154"/>
      <c r="AF314" s="154"/>
      <c r="AG314" s="154" t="s">
        <v>179</v>
      </c>
      <c r="AH314" s="154">
        <v>0</v>
      </c>
      <c r="AI314" s="154"/>
      <c r="AJ314" s="154"/>
      <c r="AK314" s="154"/>
      <c r="AL314" s="154"/>
      <c r="AM314" s="154"/>
      <c r="AN314" s="154"/>
      <c r="AO314" s="154"/>
      <c r="AP314" s="154"/>
      <c r="AQ314" s="154"/>
      <c r="AR314" s="154"/>
      <c r="AS314" s="154"/>
      <c r="AT314" s="154"/>
      <c r="AU314" s="154"/>
      <c r="AV314" s="154"/>
      <c r="AW314" s="154"/>
      <c r="AX314" s="154"/>
      <c r="AY314" s="154"/>
      <c r="AZ314" s="154"/>
      <c r="BA314" s="154"/>
      <c r="BB314" s="154"/>
      <c r="BC314" s="154"/>
      <c r="BD314" s="154"/>
      <c r="BE314" s="154"/>
      <c r="BF314" s="154"/>
      <c r="BG314" s="154"/>
      <c r="BH314" s="154"/>
    </row>
    <row r="315" spans="1:60" outlineLevel="1" x14ac:dyDescent="0.2">
      <c r="A315" s="161"/>
      <c r="B315" s="162"/>
      <c r="C315" s="195" t="s">
        <v>534</v>
      </c>
      <c r="D315" s="184"/>
      <c r="E315" s="185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54"/>
      <c r="Y315" s="154"/>
      <c r="Z315" s="154"/>
      <c r="AA315" s="154"/>
      <c r="AB315" s="154"/>
      <c r="AC315" s="154"/>
      <c r="AD315" s="154"/>
      <c r="AE315" s="154"/>
      <c r="AF315" s="154"/>
      <c r="AG315" s="154" t="s">
        <v>179</v>
      </c>
      <c r="AH315" s="154">
        <v>0</v>
      </c>
      <c r="AI315" s="154"/>
      <c r="AJ315" s="154"/>
      <c r="AK315" s="154"/>
      <c r="AL315" s="154"/>
      <c r="AM315" s="154"/>
      <c r="AN315" s="154"/>
      <c r="AO315" s="154"/>
      <c r="AP315" s="154"/>
      <c r="AQ315" s="154"/>
      <c r="AR315" s="154"/>
      <c r="AS315" s="154"/>
      <c r="AT315" s="154"/>
      <c r="AU315" s="154"/>
      <c r="AV315" s="154"/>
      <c r="AW315" s="154"/>
      <c r="AX315" s="154"/>
      <c r="AY315" s="154"/>
      <c r="AZ315" s="154"/>
      <c r="BA315" s="154"/>
      <c r="BB315" s="154"/>
      <c r="BC315" s="154"/>
      <c r="BD315" s="154"/>
      <c r="BE315" s="154"/>
      <c r="BF315" s="154"/>
      <c r="BG315" s="154"/>
      <c r="BH315" s="154"/>
    </row>
    <row r="316" spans="1:60" outlineLevel="1" x14ac:dyDescent="0.2">
      <c r="A316" s="161"/>
      <c r="B316" s="162"/>
      <c r="C316" s="195" t="s">
        <v>535</v>
      </c>
      <c r="D316" s="184"/>
      <c r="E316" s="185">
        <v>14.45631</v>
      </c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54"/>
      <c r="Y316" s="154"/>
      <c r="Z316" s="154"/>
      <c r="AA316" s="154"/>
      <c r="AB316" s="154"/>
      <c r="AC316" s="154"/>
      <c r="AD316" s="154"/>
      <c r="AE316" s="154"/>
      <c r="AF316" s="154"/>
      <c r="AG316" s="154" t="s">
        <v>179</v>
      </c>
      <c r="AH316" s="154">
        <v>0</v>
      </c>
      <c r="AI316" s="154"/>
      <c r="AJ316" s="154"/>
      <c r="AK316" s="154"/>
      <c r="AL316" s="154"/>
      <c r="AM316" s="154"/>
      <c r="AN316" s="154"/>
      <c r="AO316" s="154"/>
      <c r="AP316" s="154"/>
      <c r="AQ316" s="154"/>
      <c r="AR316" s="154"/>
      <c r="AS316" s="154"/>
      <c r="AT316" s="154"/>
      <c r="AU316" s="154"/>
      <c r="AV316" s="154"/>
      <c r="AW316" s="154"/>
      <c r="AX316" s="154"/>
      <c r="AY316" s="154"/>
      <c r="AZ316" s="154"/>
      <c r="BA316" s="154"/>
      <c r="BB316" s="154"/>
      <c r="BC316" s="154"/>
      <c r="BD316" s="154"/>
      <c r="BE316" s="154"/>
      <c r="BF316" s="154"/>
      <c r="BG316" s="154"/>
      <c r="BH316" s="154"/>
    </row>
    <row r="317" spans="1:60" ht="22.5" outlineLevel="1" x14ac:dyDescent="0.2">
      <c r="A317" s="171">
        <v>118</v>
      </c>
      <c r="B317" s="172" t="s">
        <v>542</v>
      </c>
      <c r="C317" s="180" t="s">
        <v>543</v>
      </c>
      <c r="D317" s="173" t="s">
        <v>209</v>
      </c>
      <c r="E317" s="174">
        <v>43.368940000000002</v>
      </c>
      <c r="F317" s="175"/>
      <c r="G317" s="176">
        <f>ROUND(E317*F317,2)</f>
        <v>0</v>
      </c>
      <c r="H317" s="175"/>
      <c r="I317" s="176">
        <f>ROUND(E317*H317,2)</f>
        <v>0</v>
      </c>
      <c r="J317" s="175"/>
      <c r="K317" s="176">
        <f>ROUND(E317*J317,2)</f>
        <v>0</v>
      </c>
      <c r="L317" s="176">
        <v>21</v>
      </c>
      <c r="M317" s="176">
        <f>G317*(1+L317/100)</f>
        <v>0</v>
      </c>
      <c r="N317" s="176">
        <v>0</v>
      </c>
      <c r="O317" s="176">
        <f>ROUND(E317*N317,2)</f>
        <v>0</v>
      </c>
      <c r="P317" s="176">
        <v>0</v>
      </c>
      <c r="Q317" s="176">
        <f>ROUND(E317*P317,2)</f>
        <v>0</v>
      </c>
      <c r="R317" s="176" t="s">
        <v>248</v>
      </c>
      <c r="S317" s="176" t="s">
        <v>163</v>
      </c>
      <c r="T317" s="177" t="s">
        <v>163</v>
      </c>
      <c r="U317" s="163">
        <v>0.105</v>
      </c>
      <c r="V317" s="163">
        <f>ROUND(E317*U317,2)</f>
        <v>4.55</v>
      </c>
      <c r="W317" s="163"/>
      <c r="X317" s="154"/>
      <c r="Y317" s="154"/>
      <c r="Z317" s="154"/>
      <c r="AA317" s="154"/>
      <c r="AB317" s="154"/>
      <c r="AC317" s="154"/>
      <c r="AD317" s="154"/>
      <c r="AE317" s="154"/>
      <c r="AF317" s="154"/>
      <c r="AG317" s="154" t="s">
        <v>532</v>
      </c>
      <c r="AH317" s="154"/>
      <c r="AI317" s="154"/>
      <c r="AJ317" s="154"/>
      <c r="AK317" s="154"/>
      <c r="AL317" s="154"/>
      <c r="AM317" s="154"/>
      <c r="AN317" s="154"/>
      <c r="AO317" s="154"/>
      <c r="AP317" s="154"/>
      <c r="AQ317" s="154"/>
      <c r="AR317" s="154"/>
      <c r="AS317" s="154"/>
      <c r="AT317" s="154"/>
      <c r="AU317" s="154"/>
      <c r="AV317" s="154"/>
      <c r="AW317" s="154"/>
      <c r="AX317" s="154"/>
      <c r="AY317" s="154"/>
      <c r="AZ317" s="154"/>
      <c r="BA317" s="154"/>
      <c r="BB317" s="154"/>
      <c r="BC317" s="154"/>
      <c r="BD317" s="154"/>
      <c r="BE317" s="154"/>
      <c r="BF317" s="154"/>
      <c r="BG317" s="154"/>
      <c r="BH317" s="154"/>
    </row>
    <row r="318" spans="1:60" outlineLevel="1" x14ac:dyDescent="0.2">
      <c r="A318" s="161"/>
      <c r="B318" s="162"/>
      <c r="C318" s="195" t="s">
        <v>523</v>
      </c>
      <c r="D318" s="184"/>
      <c r="E318" s="185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54"/>
      <c r="Y318" s="154"/>
      <c r="Z318" s="154"/>
      <c r="AA318" s="154"/>
      <c r="AB318" s="154"/>
      <c r="AC318" s="154"/>
      <c r="AD318" s="154"/>
      <c r="AE318" s="154"/>
      <c r="AF318" s="154"/>
      <c r="AG318" s="154" t="s">
        <v>179</v>
      </c>
      <c r="AH318" s="154">
        <v>0</v>
      </c>
      <c r="AI318" s="154"/>
      <c r="AJ318" s="154"/>
      <c r="AK318" s="154"/>
      <c r="AL318" s="154"/>
      <c r="AM318" s="154"/>
      <c r="AN318" s="154"/>
      <c r="AO318" s="154"/>
      <c r="AP318" s="154"/>
      <c r="AQ318" s="154"/>
      <c r="AR318" s="154"/>
      <c r="AS318" s="154"/>
      <c r="AT318" s="154"/>
      <c r="AU318" s="154"/>
      <c r="AV318" s="154"/>
      <c r="AW318" s="154"/>
      <c r="AX318" s="154"/>
      <c r="AY318" s="154"/>
      <c r="AZ318" s="154"/>
      <c r="BA318" s="154"/>
      <c r="BB318" s="154"/>
      <c r="BC318" s="154"/>
      <c r="BD318" s="154"/>
      <c r="BE318" s="154"/>
      <c r="BF318" s="154"/>
      <c r="BG318" s="154"/>
      <c r="BH318" s="154"/>
    </row>
    <row r="319" spans="1:60" outlineLevel="1" x14ac:dyDescent="0.2">
      <c r="A319" s="161"/>
      <c r="B319" s="162"/>
      <c r="C319" s="195" t="s">
        <v>534</v>
      </c>
      <c r="D319" s="184"/>
      <c r="E319" s="185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54"/>
      <c r="Y319" s="154"/>
      <c r="Z319" s="154"/>
      <c r="AA319" s="154"/>
      <c r="AB319" s="154"/>
      <c r="AC319" s="154"/>
      <c r="AD319" s="154"/>
      <c r="AE319" s="154"/>
      <c r="AF319" s="154"/>
      <c r="AG319" s="154" t="s">
        <v>179</v>
      </c>
      <c r="AH319" s="154">
        <v>0</v>
      </c>
      <c r="AI319" s="154"/>
      <c r="AJ319" s="154"/>
      <c r="AK319" s="154"/>
      <c r="AL319" s="154"/>
      <c r="AM319" s="154"/>
      <c r="AN319" s="154"/>
      <c r="AO319" s="154"/>
      <c r="AP319" s="154"/>
      <c r="AQ319" s="154"/>
      <c r="AR319" s="154"/>
      <c r="AS319" s="154"/>
      <c r="AT319" s="154"/>
      <c r="AU319" s="154"/>
      <c r="AV319" s="154"/>
      <c r="AW319" s="154"/>
      <c r="AX319" s="154"/>
      <c r="AY319" s="154"/>
      <c r="AZ319" s="154"/>
      <c r="BA319" s="154"/>
      <c r="BB319" s="154"/>
      <c r="BC319" s="154"/>
      <c r="BD319" s="154"/>
      <c r="BE319" s="154"/>
      <c r="BF319" s="154"/>
      <c r="BG319" s="154"/>
      <c r="BH319" s="154"/>
    </row>
    <row r="320" spans="1:60" outlineLevel="1" x14ac:dyDescent="0.2">
      <c r="A320" s="161"/>
      <c r="B320" s="162"/>
      <c r="C320" s="195" t="s">
        <v>544</v>
      </c>
      <c r="D320" s="184"/>
      <c r="E320" s="185">
        <v>43.368940000000002</v>
      </c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54"/>
      <c r="Y320" s="154"/>
      <c r="Z320" s="154"/>
      <c r="AA320" s="154"/>
      <c r="AB320" s="154"/>
      <c r="AC320" s="154"/>
      <c r="AD320" s="154"/>
      <c r="AE320" s="154"/>
      <c r="AF320" s="154"/>
      <c r="AG320" s="154" t="s">
        <v>179</v>
      </c>
      <c r="AH320" s="154">
        <v>0</v>
      </c>
      <c r="AI320" s="154"/>
      <c r="AJ320" s="154"/>
      <c r="AK320" s="154"/>
      <c r="AL320" s="154"/>
      <c r="AM320" s="154"/>
      <c r="AN320" s="154"/>
      <c r="AO320" s="154"/>
      <c r="AP320" s="154"/>
      <c r="AQ320" s="154"/>
      <c r="AR320" s="154"/>
      <c r="AS320" s="154"/>
      <c r="AT320" s="154"/>
      <c r="AU320" s="154"/>
      <c r="AV320" s="154"/>
      <c r="AW320" s="154"/>
      <c r="AX320" s="154"/>
      <c r="AY320" s="154"/>
      <c r="AZ320" s="154"/>
      <c r="BA320" s="154"/>
      <c r="BB320" s="154"/>
      <c r="BC320" s="154"/>
      <c r="BD320" s="154"/>
      <c r="BE320" s="154"/>
      <c r="BF320" s="154"/>
      <c r="BG320" s="154"/>
      <c r="BH320" s="154"/>
    </row>
    <row r="321" spans="1:60" x14ac:dyDescent="0.2">
      <c r="A321" s="165" t="s">
        <v>158</v>
      </c>
      <c r="B321" s="166" t="s">
        <v>128</v>
      </c>
      <c r="C321" s="179" t="s">
        <v>129</v>
      </c>
      <c r="D321" s="167"/>
      <c r="E321" s="168"/>
      <c r="F321" s="169"/>
      <c r="G321" s="169">
        <f>SUMIF(AG322:AG325,"&lt;&gt;NOR",G322:G325)</f>
        <v>0</v>
      </c>
      <c r="H321" s="169"/>
      <c r="I321" s="169">
        <f>SUM(I322:I325)</f>
        <v>0</v>
      </c>
      <c r="J321" s="169"/>
      <c r="K321" s="169">
        <f>SUM(K322:K325)</f>
        <v>0</v>
      </c>
      <c r="L321" s="169"/>
      <c r="M321" s="169">
        <f>SUM(M322:M325)</f>
        <v>0</v>
      </c>
      <c r="N321" s="169"/>
      <c r="O321" s="169">
        <f>SUM(O322:O325)</f>
        <v>0</v>
      </c>
      <c r="P321" s="169"/>
      <c r="Q321" s="169">
        <f>SUM(Q322:Q325)</f>
        <v>0</v>
      </c>
      <c r="R321" s="169"/>
      <c r="S321" s="169"/>
      <c r="T321" s="170"/>
      <c r="U321" s="164"/>
      <c r="V321" s="164">
        <f>SUM(V322:V325)</f>
        <v>0</v>
      </c>
      <c r="W321" s="164"/>
      <c r="AG321" t="s">
        <v>159</v>
      </c>
    </row>
    <row r="322" spans="1:60" outlineLevel="1" x14ac:dyDescent="0.2">
      <c r="A322" s="171">
        <v>119</v>
      </c>
      <c r="B322" s="172" t="s">
        <v>545</v>
      </c>
      <c r="C322" s="180" t="s">
        <v>545</v>
      </c>
      <c r="D322" s="173"/>
      <c r="E322" s="174">
        <v>50.85</v>
      </c>
      <c r="F322" s="175"/>
      <c r="G322" s="176">
        <f>ROUND(E322*F322,2)</f>
        <v>0</v>
      </c>
      <c r="H322" s="175"/>
      <c r="I322" s="176">
        <f>ROUND(E322*H322,2)</f>
        <v>0</v>
      </c>
      <c r="J322" s="175"/>
      <c r="K322" s="176">
        <f>ROUND(E322*J322,2)</f>
        <v>0</v>
      </c>
      <c r="L322" s="176">
        <v>21</v>
      </c>
      <c r="M322" s="176">
        <f>G322*(1+L322/100)</f>
        <v>0</v>
      </c>
      <c r="N322" s="176">
        <v>0</v>
      </c>
      <c r="O322" s="176">
        <f>ROUND(E322*N322,2)</f>
        <v>0</v>
      </c>
      <c r="P322" s="176">
        <v>0</v>
      </c>
      <c r="Q322" s="176">
        <f>ROUND(E322*P322,2)</f>
        <v>0</v>
      </c>
      <c r="R322" s="176"/>
      <c r="S322" s="176" t="s">
        <v>193</v>
      </c>
      <c r="T322" s="177" t="s">
        <v>194</v>
      </c>
      <c r="U322" s="163">
        <v>0</v>
      </c>
      <c r="V322" s="163">
        <f>ROUND(E322*U322,2)</f>
        <v>0</v>
      </c>
      <c r="W322" s="163"/>
      <c r="X322" s="154"/>
      <c r="Y322" s="154"/>
      <c r="Z322" s="154"/>
      <c r="AA322" s="154"/>
      <c r="AB322" s="154"/>
      <c r="AC322" s="154"/>
      <c r="AD322" s="154"/>
      <c r="AE322" s="154"/>
      <c r="AF322" s="154"/>
      <c r="AG322" s="154" t="s">
        <v>313</v>
      </c>
      <c r="AH322" s="154"/>
      <c r="AI322" s="154"/>
      <c r="AJ322" s="154"/>
      <c r="AK322" s="154"/>
      <c r="AL322" s="154"/>
      <c r="AM322" s="154"/>
      <c r="AN322" s="154"/>
      <c r="AO322" s="154"/>
      <c r="AP322" s="154"/>
      <c r="AQ322" s="154"/>
      <c r="AR322" s="154"/>
      <c r="AS322" s="154"/>
      <c r="AT322" s="154"/>
      <c r="AU322" s="154"/>
      <c r="AV322" s="154"/>
      <c r="AW322" s="154"/>
      <c r="AX322" s="154"/>
      <c r="AY322" s="154"/>
      <c r="AZ322" s="154"/>
      <c r="BA322" s="154"/>
      <c r="BB322" s="154"/>
      <c r="BC322" s="154"/>
      <c r="BD322" s="154"/>
      <c r="BE322" s="154"/>
      <c r="BF322" s="154"/>
      <c r="BG322" s="154"/>
      <c r="BH322" s="154"/>
    </row>
    <row r="323" spans="1:60" outlineLevel="1" x14ac:dyDescent="0.2">
      <c r="A323" s="161"/>
      <c r="B323" s="162"/>
      <c r="C323" s="195" t="s">
        <v>220</v>
      </c>
      <c r="D323" s="184"/>
      <c r="E323" s="185">
        <v>4.04</v>
      </c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54"/>
      <c r="Y323" s="154"/>
      <c r="Z323" s="154"/>
      <c r="AA323" s="154"/>
      <c r="AB323" s="154"/>
      <c r="AC323" s="154"/>
      <c r="AD323" s="154"/>
      <c r="AE323" s="154"/>
      <c r="AF323" s="154"/>
      <c r="AG323" s="154" t="s">
        <v>179</v>
      </c>
      <c r="AH323" s="154">
        <v>0</v>
      </c>
      <c r="AI323" s="154"/>
      <c r="AJ323" s="154"/>
      <c r="AK323" s="154"/>
      <c r="AL323" s="154"/>
      <c r="AM323" s="154"/>
      <c r="AN323" s="154"/>
      <c r="AO323" s="154"/>
      <c r="AP323" s="154"/>
      <c r="AQ323" s="154"/>
      <c r="AR323" s="154"/>
      <c r="AS323" s="154"/>
      <c r="AT323" s="154"/>
      <c r="AU323" s="154"/>
      <c r="AV323" s="154"/>
      <c r="AW323" s="154"/>
      <c r="AX323" s="154"/>
      <c r="AY323" s="154"/>
      <c r="AZ323" s="154"/>
      <c r="BA323" s="154"/>
      <c r="BB323" s="154"/>
      <c r="BC323" s="154"/>
      <c r="BD323" s="154"/>
      <c r="BE323" s="154"/>
      <c r="BF323" s="154"/>
      <c r="BG323" s="154"/>
      <c r="BH323" s="154"/>
    </row>
    <row r="324" spans="1:60" outlineLevel="1" x14ac:dyDescent="0.2">
      <c r="A324" s="161"/>
      <c r="B324" s="162"/>
      <c r="C324" s="195" t="s">
        <v>225</v>
      </c>
      <c r="D324" s="184"/>
      <c r="E324" s="185">
        <v>17</v>
      </c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54"/>
      <c r="Y324" s="154"/>
      <c r="Z324" s="154"/>
      <c r="AA324" s="154"/>
      <c r="AB324" s="154"/>
      <c r="AC324" s="154"/>
      <c r="AD324" s="154"/>
      <c r="AE324" s="154"/>
      <c r="AF324" s="154"/>
      <c r="AG324" s="154" t="s">
        <v>179</v>
      </c>
      <c r="AH324" s="154">
        <v>0</v>
      </c>
      <c r="AI324" s="154"/>
      <c r="AJ324" s="154"/>
      <c r="AK324" s="154"/>
      <c r="AL324" s="154"/>
      <c r="AM324" s="154"/>
      <c r="AN324" s="154"/>
      <c r="AO324" s="154"/>
      <c r="AP324" s="154"/>
      <c r="AQ324" s="154"/>
      <c r="AR324" s="154"/>
      <c r="AS324" s="154"/>
      <c r="AT324" s="154"/>
      <c r="AU324" s="154"/>
      <c r="AV324" s="154"/>
      <c r="AW324" s="154"/>
      <c r="AX324" s="154"/>
      <c r="AY324" s="154"/>
      <c r="AZ324" s="154"/>
      <c r="BA324" s="154"/>
      <c r="BB324" s="154"/>
      <c r="BC324" s="154"/>
      <c r="BD324" s="154"/>
      <c r="BE324" s="154"/>
      <c r="BF324" s="154"/>
      <c r="BG324" s="154"/>
      <c r="BH324" s="154"/>
    </row>
    <row r="325" spans="1:60" outlineLevel="1" x14ac:dyDescent="0.2">
      <c r="A325" s="161"/>
      <c r="B325" s="162"/>
      <c r="C325" s="195" t="s">
        <v>226</v>
      </c>
      <c r="D325" s="184"/>
      <c r="E325" s="185">
        <v>29.81</v>
      </c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54"/>
      <c r="Y325" s="154"/>
      <c r="Z325" s="154"/>
      <c r="AA325" s="154"/>
      <c r="AB325" s="154"/>
      <c r="AC325" s="154"/>
      <c r="AD325" s="154"/>
      <c r="AE325" s="154"/>
      <c r="AF325" s="154"/>
      <c r="AG325" s="154" t="s">
        <v>179</v>
      </c>
      <c r="AH325" s="154">
        <v>0</v>
      </c>
      <c r="AI325" s="154"/>
      <c r="AJ325" s="154"/>
      <c r="AK325" s="154"/>
      <c r="AL325" s="154"/>
      <c r="AM325" s="154"/>
      <c r="AN325" s="154"/>
      <c r="AO325" s="154"/>
      <c r="AP325" s="154"/>
      <c r="AQ325" s="154"/>
      <c r="AR325" s="154"/>
      <c r="AS325" s="154"/>
      <c r="AT325" s="154"/>
      <c r="AU325" s="154"/>
      <c r="AV325" s="154"/>
      <c r="AW325" s="154"/>
      <c r="AX325" s="154"/>
      <c r="AY325" s="154"/>
      <c r="AZ325" s="154"/>
      <c r="BA325" s="154"/>
      <c r="BB325" s="154"/>
      <c r="BC325" s="154"/>
      <c r="BD325" s="154"/>
      <c r="BE325" s="154"/>
      <c r="BF325" s="154"/>
      <c r="BG325" s="154"/>
      <c r="BH325" s="154"/>
    </row>
    <row r="326" spans="1:60" x14ac:dyDescent="0.2">
      <c r="A326" s="5"/>
      <c r="B326" s="6"/>
      <c r="C326" s="181"/>
      <c r="D326" s="8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AE326">
        <v>15</v>
      </c>
      <c r="AF326">
        <v>21</v>
      </c>
    </row>
    <row r="327" spans="1:60" x14ac:dyDescent="0.2">
      <c r="A327" s="157"/>
      <c r="B327" s="158" t="s">
        <v>29</v>
      </c>
      <c r="C327" s="182"/>
      <c r="D327" s="159"/>
      <c r="E327" s="160"/>
      <c r="F327" s="160"/>
      <c r="G327" s="178">
        <f>G8+G24+G49+G51+G58+G128+G134+G148+G165+G167+G169+G174+G178+G184+G208+G224+G243+G263+G268+G273+G275+G280+G282+G284+G286+G288+G290+G292+G294+G321</f>
        <v>0</v>
      </c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AE327">
        <f>SUMIF(L7:L325,AE326,G7:G325)</f>
        <v>0</v>
      </c>
      <c r="AF327">
        <f>SUMIF(L7:L325,AF326,G7:G325)</f>
        <v>0</v>
      </c>
      <c r="AG327" t="s">
        <v>168</v>
      </c>
    </row>
    <row r="328" spans="1:60" x14ac:dyDescent="0.2">
      <c r="A328" s="254" t="s">
        <v>546</v>
      </c>
      <c r="B328" s="254"/>
      <c r="C328" s="181"/>
      <c r="D328" s="8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</row>
    <row r="329" spans="1:60" x14ac:dyDescent="0.2">
      <c r="A329" s="5"/>
      <c r="B329" s="6" t="s">
        <v>547</v>
      </c>
      <c r="C329" s="181" t="s">
        <v>548</v>
      </c>
      <c r="D329" s="8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AG329" t="s">
        <v>549</v>
      </c>
    </row>
    <row r="330" spans="1:60" x14ac:dyDescent="0.2">
      <c r="A330" s="5"/>
      <c r="B330" s="6" t="s">
        <v>550</v>
      </c>
      <c r="C330" s="181" t="s">
        <v>551</v>
      </c>
      <c r="D330" s="8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AG330" t="s">
        <v>552</v>
      </c>
    </row>
    <row r="331" spans="1:60" x14ac:dyDescent="0.2">
      <c r="A331" s="5"/>
      <c r="B331" s="6"/>
      <c r="C331" s="181" t="s">
        <v>553</v>
      </c>
      <c r="D331" s="8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AG331" t="s">
        <v>554</v>
      </c>
    </row>
    <row r="332" spans="1:60" x14ac:dyDescent="0.2">
      <c r="A332" s="5"/>
      <c r="B332" s="6"/>
      <c r="C332" s="181"/>
      <c r="D332" s="8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</row>
    <row r="333" spans="1:60" x14ac:dyDescent="0.2">
      <c r="C333" s="183"/>
      <c r="D333" s="145"/>
      <c r="AG333" t="s">
        <v>169</v>
      </c>
    </row>
    <row r="334" spans="1:60" x14ac:dyDescent="0.2">
      <c r="D334" s="145"/>
    </row>
    <row r="335" spans="1:60" x14ac:dyDescent="0.2">
      <c r="D335" s="145"/>
    </row>
    <row r="336" spans="1:60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6Z62BTeqiAsmanUQTMXqjSvWEgmAxUaWk1Q8elqpJUlYoscQYiNK2KeSoBax0Y4EP6O77c+eZmeMesgs/J9mPw==" saltValue="VzR2/8hGdMmVEdUQoIkJiA==" spinCount="100000" sheet="1"/>
  <mergeCells count="43">
    <mergeCell ref="C277:G277"/>
    <mergeCell ref="C304:G304"/>
    <mergeCell ref="C313:G313"/>
    <mergeCell ref="C220:G220"/>
    <mergeCell ref="C229:G229"/>
    <mergeCell ref="C232:G232"/>
    <mergeCell ref="C236:G236"/>
    <mergeCell ref="C239:G239"/>
    <mergeCell ref="C245:G245"/>
    <mergeCell ref="C78:G78"/>
    <mergeCell ref="C215:G215"/>
    <mergeCell ref="C109:G109"/>
    <mergeCell ref="C130:G130"/>
    <mergeCell ref="C137:G137"/>
    <mergeCell ref="C144:G144"/>
    <mergeCell ref="C158:G158"/>
    <mergeCell ref="C161:G161"/>
    <mergeCell ref="C171:G171"/>
    <mergeCell ref="C176:G176"/>
    <mergeCell ref="C180:G180"/>
    <mergeCell ref="C192:G192"/>
    <mergeCell ref="C204:G204"/>
    <mergeCell ref="C41:G41"/>
    <mergeCell ref="C57:G57"/>
    <mergeCell ref="C69:G69"/>
    <mergeCell ref="C72:G72"/>
    <mergeCell ref="C74:G74"/>
    <mergeCell ref="A1:G1"/>
    <mergeCell ref="C2:G2"/>
    <mergeCell ref="C3:G3"/>
    <mergeCell ref="C4:G4"/>
    <mergeCell ref="A328:B328"/>
    <mergeCell ref="C10:G10"/>
    <mergeCell ref="C13:G13"/>
    <mergeCell ref="C17:G17"/>
    <mergeCell ref="C26:G26"/>
    <mergeCell ref="C27:G27"/>
    <mergeCell ref="C81:G81"/>
    <mergeCell ref="C30:G30"/>
    <mergeCell ref="C33:G33"/>
    <mergeCell ref="C36:G36"/>
    <mergeCell ref="C38:G38"/>
    <mergeCell ref="C40:G40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 Naklady</vt:lpstr>
      <vt:lpstr>SO 310 1o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'SO 310 1o Pol'!Názvy_tisku</vt:lpstr>
      <vt:lpstr>oadresa</vt:lpstr>
      <vt:lpstr>Stavba!Objednatel</vt:lpstr>
      <vt:lpstr>Stavba!Objekt</vt:lpstr>
      <vt:lpstr>'00 0 Naklady'!Oblast_tisku</vt:lpstr>
      <vt:lpstr>'SO 310 1o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Lekes</cp:lastModifiedBy>
  <cp:lastPrinted>2018-05-16T10:51:53Z</cp:lastPrinted>
  <dcterms:created xsi:type="dcterms:W3CDTF">2009-04-08T07:15:50Z</dcterms:created>
  <dcterms:modified xsi:type="dcterms:W3CDTF">2018-06-22T11:56:41Z</dcterms:modified>
</cp:coreProperties>
</file>